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mc:AlternateContent xmlns:mc="http://schemas.openxmlformats.org/markup-compatibility/2006">
    <mc:Choice Requires="x15">
      <x15ac:absPath xmlns:x15ac="http://schemas.microsoft.com/office/spreadsheetml/2010/11/ac" url="C:\Users\mkotarski\Desktop\FINANCIJSKI IZVJEŠTAJI\2025\FINA OBRASCI 12-2025\Vatrogasci\"/>
    </mc:Choice>
  </mc:AlternateContent>
  <xr:revisionPtr revIDLastSave="0" documentId="13_ncr:1_{164E0E13-C24C-4582-A4D7-B9460213EADF}"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8" i="9" l="1"/>
  <c r="J1478" i="9"/>
  <c r="F348" i="9"/>
  <c r="F347" i="9"/>
  <c r="F346" i="9"/>
  <c r="F345" i="9"/>
  <c r="F344" i="9"/>
  <c r="F343" i="9"/>
  <c r="F342" i="9"/>
  <c r="M341" i="9"/>
  <c r="L341" i="9"/>
  <c r="F341" i="9"/>
  <c r="B341" i="9" s="1"/>
  <c r="E341" i="9"/>
  <c r="H340" i="9"/>
  <c r="G340" i="9"/>
  <c r="F340" i="9"/>
  <c r="F339" i="9"/>
  <c r="F338" i="9"/>
  <c r="F337" i="9"/>
  <c r="F336" i="9"/>
  <c r="H335" i="9"/>
  <c r="E335" i="9" s="1"/>
  <c r="B335" i="9" s="1"/>
  <c r="G335" i="9"/>
  <c r="F335" i="9"/>
  <c r="F334" i="9"/>
  <c r="H333" i="9"/>
  <c r="G333" i="9"/>
  <c r="E333" i="9" s="1"/>
  <c r="B333" i="9" s="1"/>
  <c r="F333" i="9"/>
  <c r="H332" i="9"/>
  <c r="G332" i="9"/>
  <c r="E332" i="9" s="1"/>
  <c r="B332" i="9" s="1"/>
  <c r="F332" i="9"/>
  <c r="H331" i="9"/>
  <c r="E331" i="9" s="1"/>
  <c r="G331" i="9"/>
  <c r="F331" i="9"/>
  <c r="H330" i="9"/>
  <c r="G330" i="9"/>
  <c r="E330" i="9" s="1"/>
  <c r="B330" i="9" s="1"/>
  <c r="F330" i="9"/>
  <c r="H329" i="9"/>
  <c r="G329" i="9"/>
  <c r="F329" i="9"/>
  <c r="H328" i="9"/>
  <c r="G328" i="9"/>
  <c r="E328" i="9" s="1"/>
  <c r="B328" i="9" s="1"/>
  <c r="F328" i="9"/>
  <c r="H327" i="9"/>
  <c r="G327" i="9"/>
  <c r="F327" i="9"/>
  <c r="H326" i="9"/>
  <c r="G326" i="9"/>
  <c r="F326" i="9"/>
  <c r="H325" i="9"/>
  <c r="G325" i="9"/>
  <c r="F325" i="9"/>
  <c r="H324" i="9"/>
  <c r="G324" i="9"/>
  <c r="F324" i="9"/>
  <c r="H323" i="9"/>
  <c r="E323" i="9" s="1"/>
  <c r="G323" i="9"/>
  <c r="F323" i="9"/>
  <c r="H322" i="9"/>
  <c r="G322" i="9"/>
  <c r="F322" i="9"/>
  <c r="H321" i="9"/>
  <c r="E321" i="9" s="1"/>
  <c r="B321" i="9" s="1"/>
  <c r="G321" i="9"/>
  <c r="F321" i="9"/>
  <c r="H320" i="9"/>
  <c r="G320" i="9"/>
  <c r="F320" i="9"/>
  <c r="H319" i="9"/>
  <c r="G319" i="9"/>
  <c r="F319" i="9"/>
  <c r="H318" i="9"/>
  <c r="G318" i="9"/>
  <c r="E318" i="9" s="1"/>
  <c r="B318" i="9" s="1"/>
  <c r="F318" i="9"/>
  <c r="H317" i="9"/>
  <c r="E317" i="9" s="1"/>
  <c r="B317" i="9" s="1"/>
  <c r="G317" i="9"/>
  <c r="F317" i="9"/>
  <c r="F316" i="9"/>
  <c r="F315" i="9"/>
  <c r="F314" i="9"/>
  <c r="H313" i="9"/>
  <c r="E313" i="9" s="1"/>
  <c r="G313" i="9"/>
  <c r="F313" i="9"/>
  <c r="B313" i="9"/>
  <c r="H312" i="9"/>
  <c r="G312" i="9"/>
  <c r="E312" i="9" s="1"/>
  <c r="B312" i="9" s="1"/>
  <c r="F312" i="9"/>
  <c r="H311" i="9"/>
  <c r="G311" i="9"/>
  <c r="F311" i="9"/>
  <c r="F310" i="9"/>
  <c r="F309" i="9"/>
  <c r="F308" i="9"/>
  <c r="H307" i="9"/>
  <c r="G307" i="9"/>
  <c r="F307" i="9"/>
  <c r="F306" i="9"/>
  <c r="H305" i="9"/>
  <c r="G305" i="9"/>
  <c r="F305" i="9"/>
  <c r="H304" i="9"/>
  <c r="G304" i="9"/>
  <c r="E304" i="9" s="1"/>
  <c r="B304" i="9" s="1"/>
  <c r="F304" i="9"/>
  <c r="H303" i="9"/>
  <c r="E303" i="9" s="1"/>
  <c r="B303" i="9" s="1"/>
  <c r="G303" i="9"/>
  <c r="F303" i="9"/>
  <c r="F302" i="9"/>
  <c r="F301" i="9"/>
  <c r="F300" i="9"/>
  <c r="F299" i="9"/>
  <c r="F297" i="9"/>
  <c r="L296" i="9"/>
  <c r="F296" i="9" s="1"/>
  <c r="H296" i="9"/>
  <c r="F295" i="9"/>
  <c r="I294" i="9"/>
  <c r="H294" i="9"/>
  <c r="F294" i="9"/>
  <c r="E293" i="9"/>
  <c r="M292" i="9"/>
  <c r="F292" i="9" s="1"/>
  <c r="L292" i="9"/>
  <c r="E292" i="9"/>
  <c r="B292" i="9"/>
  <c r="M291" i="9"/>
  <c r="L291" i="9"/>
  <c r="F291" i="9" s="1"/>
  <c r="E291" i="9"/>
  <c r="M290" i="9"/>
  <c r="F290" i="9" s="1"/>
  <c r="B290" i="9" s="1"/>
  <c r="L290" i="9"/>
  <c r="E290" i="9"/>
  <c r="M289" i="9"/>
  <c r="L289" i="9"/>
  <c r="F289" i="9" s="1"/>
  <c r="E289" i="9"/>
  <c r="M288" i="9"/>
  <c r="F288" i="9" s="1"/>
  <c r="L288" i="9"/>
  <c r="E288" i="9"/>
  <c r="B288" i="9"/>
  <c r="M287" i="9"/>
  <c r="L287" i="9"/>
  <c r="F287" i="9" s="1"/>
  <c r="E287" i="9"/>
  <c r="M286" i="9"/>
  <c r="F286" i="9" s="1"/>
  <c r="B286" i="9" s="1"/>
  <c r="L286" i="9"/>
  <c r="E286" i="9"/>
  <c r="M285" i="9"/>
  <c r="L285" i="9"/>
  <c r="F285" i="9" s="1"/>
  <c r="E285" i="9"/>
  <c r="M284" i="9"/>
  <c r="F284" i="9" s="1"/>
  <c r="L284" i="9"/>
  <c r="E284" i="9"/>
  <c r="B284" i="9"/>
  <c r="M283" i="9"/>
  <c r="L283" i="9"/>
  <c r="F283" i="9" s="1"/>
  <c r="E283" i="9"/>
  <c r="M282" i="9"/>
  <c r="F282" i="9" s="1"/>
  <c r="B282" i="9" s="1"/>
  <c r="L282" i="9"/>
  <c r="E282" i="9"/>
  <c r="M281" i="9"/>
  <c r="L281" i="9"/>
  <c r="F281" i="9" s="1"/>
  <c r="E281" i="9"/>
  <c r="M280" i="9"/>
  <c r="F280" i="9" s="1"/>
  <c r="L280" i="9"/>
  <c r="E280" i="9"/>
  <c r="B280" i="9"/>
  <c r="M279" i="9"/>
  <c r="L279" i="9"/>
  <c r="F279" i="9" s="1"/>
  <c r="E279" i="9"/>
  <c r="M278" i="9"/>
  <c r="F278" i="9" s="1"/>
  <c r="B278" i="9" s="1"/>
  <c r="L278" i="9"/>
  <c r="E278" i="9"/>
  <c r="M277" i="9"/>
  <c r="L277" i="9"/>
  <c r="F277" i="9" s="1"/>
  <c r="E277" i="9"/>
  <c r="M276" i="9"/>
  <c r="F276" i="9" s="1"/>
  <c r="L276" i="9"/>
  <c r="E276" i="9"/>
  <c r="B276" i="9"/>
  <c r="M275" i="9"/>
  <c r="L275" i="9"/>
  <c r="F275" i="9" s="1"/>
  <c r="E275" i="9"/>
  <c r="M274" i="9"/>
  <c r="F274" i="9" s="1"/>
  <c r="B274" i="9" s="1"/>
  <c r="L274" i="9"/>
  <c r="E274" i="9"/>
  <c r="M273" i="9"/>
  <c r="L273" i="9"/>
  <c r="F273" i="9" s="1"/>
  <c r="E273" i="9"/>
  <c r="M272" i="9"/>
  <c r="F272" i="9" s="1"/>
  <c r="L272" i="9"/>
  <c r="E272" i="9"/>
  <c r="B272" i="9"/>
  <c r="M271" i="9"/>
  <c r="L271" i="9"/>
  <c r="F271" i="9" s="1"/>
  <c r="E271" i="9"/>
  <c r="M270" i="9"/>
  <c r="F270" i="9" s="1"/>
  <c r="B270" i="9" s="1"/>
  <c r="L270" i="9"/>
  <c r="E270" i="9"/>
  <c r="M269" i="9"/>
  <c r="L269" i="9"/>
  <c r="F269" i="9" s="1"/>
  <c r="E269" i="9"/>
  <c r="M268" i="9"/>
  <c r="F268" i="9" s="1"/>
  <c r="L268" i="9"/>
  <c r="E268" i="9"/>
  <c r="B268" i="9"/>
  <c r="M267" i="9"/>
  <c r="L267" i="9"/>
  <c r="F267" i="9" s="1"/>
  <c r="E267" i="9"/>
  <c r="M266" i="9"/>
  <c r="F266" i="9" s="1"/>
  <c r="B266" i="9" s="1"/>
  <c r="L266" i="9"/>
  <c r="E266" i="9"/>
  <c r="M265" i="9"/>
  <c r="L265" i="9"/>
  <c r="F265" i="9" s="1"/>
  <c r="E265" i="9"/>
  <c r="M264" i="9"/>
  <c r="F264" i="9" s="1"/>
  <c r="L264" i="9"/>
  <c r="E264" i="9"/>
  <c r="B264" i="9"/>
  <c r="M263" i="9"/>
  <c r="L263" i="9"/>
  <c r="F263" i="9" s="1"/>
  <c r="E263" i="9"/>
  <c r="M262" i="9"/>
  <c r="F262" i="9" s="1"/>
  <c r="B262" i="9" s="1"/>
  <c r="L262" i="9"/>
  <c r="E262" i="9"/>
  <c r="M261" i="9"/>
  <c r="L261" i="9"/>
  <c r="F261" i="9" s="1"/>
  <c r="E261" i="9"/>
  <c r="M260" i="9"/>
  <c r="F260" i="9" s="1"/>
  <c r="L260" i="9"/>
  <c r="E260" i="9"/>
  <c r="B260" i="9"/>
  <c r="M259" i="9"/>
  <c r="L259" i="9"/>
  <c r="F259" i="9" s="1"/>
  <c r="E259" i="9"/>
  <c r="M258" i="9"/>
  <c r="F258" i="9" s="1"/>
  <c r="B258" i="9" s="1"/>
  <c r="L258" i="9"/>
  <c r="E258" i="9"/>
  <c r="M257" i="9"/>
  <c r="L257" i="9"/>
  <c r="F257" i="9" s="1"/>
  <c r="E257" i="9"/>
  <c r="M256" i="9"/>
  <c r="F256" i="9" s="1"/>
  <c r="L256" i="9"/>
  <c r="E256" i="9"/>
  <c r="B256" i="9"/>
  <c r="M255" i="9"/>
  <c r="L255" i="9"/>
  <c r="F255" i="9" s="1"/>
  <c r="E255" i="9"/>
  <c r="M254" i="9"/>
  <c r="F254" i="9" s="1"/>
  <c r="B254" i="9" s="1"/>
  <c r="L254" i="9"/>
  <c r="E254" i="9"/>
  <c r="M253" i="9"/>
  <c r="L253" i="9"/>
  <c r="F253" i="9" s="1"/>
  <c r="E253" i="9"/>
  <c r="M252" i="9"/>
  <c r="F252" i="9" s="1"/>
  <c r="L252" i="9"/>
  <c r="E252" i="9"/>
  <c r="B252" i="9"/>
  <c r="M251" i="9"/>
  <c r="L251" i="9"/>
  <c r="F251" i="9" s="1"/>
  <c r="E251" i="9"/>
  <c r="M250" i="9"/>
  <c r="F250" i="9" s="1"/>
  <c r="B250" i="9" s="1"/>
  <c r="L250" i="9"/>
  <c r="E250" i="9"/>
  <c r="M249" i="9"/>
  <c r="L249" i="9"/>
  <c r="F249" i="9" s="1"/>
  <c r="E249" i="9"/>
  <c r="M248" i="9"/>
  <c r="F248" i="9" s="1"/>
  <c r="L248" i="9"/>
  <c r="E248" i="9"/>
  <c r="B248" i="9"/>
  <c r="M247" i="9"/>
  <c r="L247" i="9"/>
  <c r="F247" i="9" s="1"/>
  <c r="E247" i="9"/>
  <c r="M246" i="9"/>
  <c r="F246" i="9" s="1"/>
  <c r="B246" i="9" s="1"/>
  <c r="L246" i="9"/>
  <c r="E246" i="9"/>
  <c r="M245" i="9"/>
  <c r="L245" i="9"/>
  <c r="F245" i="9" s="1"/>
  <c r="E245" i="9"/>
  <c r="M244" i="9"/>
  <c r="F244" i="9" s="1"/>
  <c r="L244" i="9"/>
  <c r="E244" i="9"/>
  <c r="B244" i="9"/>
  <c r="M243" i="9"/>
  <c r="L243" i="9"/>
  <c r="F243" i="9" s="1"/>
  <c r="E243" i="9"/>
  <c r="M242" i="9"/>
  <c r="F242" i="9" s="1"/>
  <c r="B242" i="9" s="1"/>
  <c r="L242" i="9"/>
  <c r="E242" i="9"/>
  <c r="M241" i="9"/>
  <c r="L241" i="9"/>
  <c r="F241" i="9" s="1"/>
  <c r="E241" i="9"/>
  <c r="M240" i="9"/>
  <c r="F240" i="9" s="1"/>
  <c r="L240" i="9"/>
  <c r="E240" i="9"/>
  <c r="B240" i="9"/>
  <c r="M239" i="9"/>
  <c r="L239" i="9"/>
  <c r="E239" i="9"/>
  <c r="M238" i="9"/>
  <c r="F238" i="9" s="1"/>
  <c r="B238" i="9" s="1"/>
  <c r="L238" i="9"/>
  <c r="E238" i="9"/>
  <c r="M237" i="9"/>
  <c r="L237" i="9"/>
  <c r="E237" i="9"/>
  <c r="M236" i="9"/>
  <c r="L236" i="9"/>
  <c r="E236" i="9"/>
  <c r="M235" i="9"/>
  <c r="L235" i="9"/>
  <c r="F235" i="9" s="1"/>
  <c r="E235" i="9"/>
  <c r="M234" i="9"/>
  <c r="F234" i="9" s="1"/>
  <c r="B234" i="9" s="1"/>
  <c r="L234" i="9"/>
  <c r="E234" i="9"/>
  <c r="M233" i="9"/>
  <c r="L233" i="9"/>
  <c r="F233" i="9" s="1"/>
  <c r="E233" i="9"/>
  <c r="M232" i="9"/>
  <c r="F232" i="9" s="1"/>
  <c r="L232" i="9"/>
  <c r="E232" i="9"/>
  <c r="B232" i="9"/>
  <c r="M231" i="9"/>
  <c r="L231" i="9"/>
  <c r="F231" i="9" s="1"/>
  <c r="E231" i="9"/>
  <c r="M230" i="9"/>
  <c r="F230" i="9" s="1"/>
  <c r="B230" i="9" s="1"/>
  <c r="L230" i="9"/>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G178" i="9"/>
  <c r="E178" i="9" s="1"/>
  <c r="B178" i="9" s="1"/>
  <c r="F178" i="9"/>
  <c r="F177" i="9"/>
  <c r="F176" i="9"/>
  <c r="F175" i="9"/>
  <c r="F174" i="9"/>
  <c r="H173" i="9"/>
  <c r="E173" i="9" s="1"/>
  <c r="B173" i="9" s="1"/>
  <c r="G173" i="9"/>
  <c r="F173" i="9"/>
  <c r="H172" i="9"/>
  <c r="G172" i="9"/>
  <c r="F172" i="9"/>
  <c r="E172" i="9"/>
  <c r="B172" i="9" s="1"/>
  <c r="H171" i="9"/>
  <c r="G171" i="9"/>
  <c r="E171" i="9" s="1"/>
  <c r="F171" i="9"/>
  <c r="H170" i="9"/>
  <c r="G170" i="9"/>
  <c r="F170" i="9"/>
  <c r="E170" i="9"/>
  <c r="B170" i="9" s="1"/>
  <c r="H169" i="9"/>
  <c r="E169" i="9" s="1"/>
  <c r="G169" i="9"/>
  <c r="F169" i="9"/>
  <c r="B169" i="9"/>
  <c r="H168" i="9"/>
  <c r="G168" i="9"/>
  <c r="F168" i="9"/>
  <c r="E168" i="9"/>
  <c r="B168" i="9" s="1"/>
  <c r="H167" i="9"/>
  <c r="G167" i="9"/>
  <c r="E167" i="9" s="1"/>
  <c r="F167" i="9"/>
  <c r="B167" i="9"/>
  <c r="H166" i="9"/>
  <c r="G166" i="9"/>
  <c r="F166" i="9"/>
  <c r="E166" i="9"/>
  <c r="B166" i="9" s="1"/>
  <c r="H165" i="9"/>
  <c r="E165" i="9" s="1"/>
  <c r="G165" i="9"/>
  <c r="F165" i="9"/>
  <c r="B165" i="9"/>
  <c r="H164" i="9"/>
  <c r="G164" i="9"/>
  <c r="F164" i="9"/>
  <c r="E164" i="9"/>
  <c r="B164" i="9" s="1"/>
  <c r="H163" i="9"/>
  <c r="G163" i="9"/>
  <c r="E163" i="9" s="1"/>
  <c r="F163" i="9"/>
  <c r="B163" i="9"/>
  <c r="H162" i="9"/>
  <c r="G162" i="9"/>
  <c r="F162" i="9"/>
  <c r="E162" i="9"/>
  <c r="B162" i="9" s="1"/>
  <c r="H161" i="9"/>
  <c r="E161" i="9" s="1"/>
  <c r="G161" i="9"/>
  <c r="F161" i="9"/>
  <c r="B161" i="9"/>
  <c r="H160" i="9"/>
  <c r="G160" i="9"/>
  <c r="F160" i="9"/>
  <c r="E160" i="9"/>
  <c r="B160" i="9" s="1"/>
  <c r="H159" i="9"/>
  <c r="G159" i="9"/>
  <c r="E159" i="9" s="1"/>
  <c r="F159" i="9"/>
  <c r="B159" i="9"/>
  <c r="H158" i="9"/>
  <c r="G158" i="9"/>
  <c r="F158" i="9"/>
  <c r="E158" i="9"/>
  <c r="B158" i="9" s="1"/>
  <c r="H157" i="9"/>
  <c r="E157" i="9" s="1"/>
  <c r="G157" i="9"/>
  <c r="F157" i="9"/>
  <c r="B157" i="9"/>
  <c r="F156" i="9"/>
  <c r="H155" i="9"/>
  <c r="G155" i="9"/>
  <c r="F155" i="9"/>
  <c r="H154" i="9"/>
  <c r="G154" i="9"/>
  <c r="E154" i="9" s="1"/>
  <c r="B154" i="9" s="1"/>
  <c r="F154" i="9"/>
  <c r="H153" i="9"/>
  <c r="E153" i="9" s="1"/>
  <c r="B153" i="9" s="1"/>
  <c r="G153" i="9"/>
  <c r="F153" i="9"/>
  <c r="H152" i="9"/>
  <c r="G152" i="9"/>
  <c r="E152" i="9" s="1"/>
  <c r="B152" i="9" s="1"/>
  <c r="F152" i="9"/>
  <c r="H151" i="9"/>
  <c r="G151" i="9"/>
  <c r="F151" i="9"/>
  <c r="H150" i="9"/>
  <c r="G150" i="9"/>
  <c r="E150" i="9" s="1"/>
  <c r="B150" i="9" s="1"/>
  <c r="F150" i="9"/>
  <c r="H149" i="9"/>
  <c r="E149" i="9" s="1"/>
  <c r="B149" i="9" s="1"/>
  <c r="G149" i="9"/>
  <c r="F149" i="9"/>
  <c r="H148" i="9"/>
  <c r="G148" i="9"/>
  <c r="E148" i="9" s="1"/>
  <c r="B148" i="9" s="1"/>
  <c r="F148" i="9"/>
  <c r="H147" i="9"/>
  <c r="G147" i="9"/>
  <c r="F147" i="9"/>
  <c r="H146" i="9"/>
  <c r="G146" i="9"/>
  <c r="E146" i="9" s="1"/>
  <c r="B146" i="9" s="1"/>
  <c r="F146" i="9"/>
  <c r="H145" i="9"/>
  <c r="E145" i="9" s="1"/>
  <c r="B145" i="9" s="1"/>
  <c r="G145" i="9"/>
  <c r="F145" i="9"/>
  <c r="H144" i="9"/>
  <c r="G144" i="9"/>
  <c r="E144" i="9" s="1"/>
  <c r="B144" i="9" s="1"/>
  <c r="F144" i="9"/>
  <c r="H143" i="9"/>
  <c r="G143" i="9"/>
  <c r="F143" i="9"/>
  <c r="H142" i="9"/>
  <c r="G142" i="9"/>
  <c r="E142" i="9" s="1"/>
  <c r="B142" i="9" s="1"/>
  <c r="F142" i="9"/>
  <c r="H141" i="9"/>
  <c r="E141" i="9" s="1"/>
  <c r="B141" i="9" s="1"/>
  <c r="G141" i="9"/>
  <c r="F141" i="9"/>
  <c r="H140" i="9"/>
  <c r="G140" i="9"/>
  <c r="E140" i="9" s="1"/>
  <c r="B140" i="9" s="1"/>
  <c r="F140" i="9"/>
  <c r="H139" i="9"/>
  <c r="G139" i="9"/>
  <c r="F139" i="9"/>
  <c r="H138" i="9"/>
  <c r="G138" i="9"/>
  <c r="E138" i="9" s="1"/>
  <c r="B138" i="9" s="1"/>
  <c r="F138" i="9"/>
  <c r="H137" i="9"/>
  <c r="E137" i="9" s="1"/>
  <c r="B137" i="9" s="1"/>
  <c r="G137" i="9"/>
  <c r="F137" i="9"/>
  <c r="H136" i="9"/>
  <c r="G136" i="9"/>
  <c r="E136" i="9" s="1"/>
  <c r="B136" i="9" s="1"/>
  <c r="F136" i="9"/>
  <c r="H135" i="9"/>
  <c r="G135" i="9"/>
  <c r="F135" i="9"/>
  <c r="H134" i="9"/>
  <c r="G134" i="9"/>
  <c r="E134" i="9" s="1"/>
  <c r="B134" i="9" s="1"/>
  <c r="F134" i="9"/>
  <c r="H133" i="9"/>
  <c r="E133" i="9" s="1"/>
  <c r="B133" i="9" s="1"/>
  <c r="G133" i="9"/>
  <c r="F133" i="9"/>
  <c r="H132" i="9"/>
  <c r="G132" i="9"/>
  <c r="E132" i="9" s="1"/>
  <c r="B132" i="9" s="1"/>
  <c r="F132" i="9"/>
  <c r="H131" i="9"/>
  <c r="G131" i="9"/>
  <c r="F131" i="9"/>
  <c r="H130" i="9"/>
  <c r="G130" i="9"/>
  <c r="E130" i="9" s="1"/>
  <c r="B130" i="9" s="1"/>
  <c r="F130" i="9"/>
  <c r="H129" i="9"/>
  <c r="E129" i="9" s="1"/>
  <c r="B129" i="9" s="1"/>
  <c r="G129" i="9"/>
  <c r="F129" i="9"/>
  <c r="H128" i="9"/>
  <c r="G128" i="9"/>
  <c r="E128" i="9" s="1"/>
  <c r="B128" i="9" s="1"/>
  <c r="F128" i="9"/>
  <c r="H127" i="9"/>
  <c r="G127" i="9"/>
  <c r="F127" i="9"/>
  <c r="H126" i="9"/>
  <c r="G126" i="9"/>
  <c r="E126" i="9" s="1"/>
  <c r="B126" i="9" s="1"/>
  <c r="F126" i="9"/>
  <c r="H125" i="9"/>
  <c r="E125" i="9" s="1"/>
  <c r="B125" i="9" s="1"/>
  <c r="G125" i="9"/>
  <c r="F125" i="9"/>
  <c r="H124" i="9"/>
  <c r="G124" i="9"/>
  <c r="E124" i="9" s="1"/>
  <c r="B124" i="9" s="1"/>
  <c r="F124" i="9"/>
  <c r="H123" i="9"/>
  <c r="G123" i="9"/>
  <c r="F123" i="9"/>
  <c r="H122" i="9"/>
  <c r="G122" i="9"/>
  <c r="E122" i="9" s="1"/>
  <c r="B122" i="9" s="1"/>
  <c r="F122" i="9"/>
  <c r="H121" i="9"/>
  <c r="E121" i="9" s="1"/>
  <c r="B121" i="9" s="1"/>
  <c r="G121" i="9"/>
  <c r="F121" i="9"/>
  <c r="H120" i="9"/>
  <c r="G120" i="9"/>
  <c r="E120" i="9" s="1"/>
  <c r="B120" i="9" s="1"/>
  <c r="F120" i="9"/>
  <c r="H119" i="9"/>
  <c r="G119" i="9"/>
  <c r="F119" i="9"/>
  <c r="H118" i="9"/>
  <c r="G118" i="9"/>
  <c r="E118" i="9" s="1"/>
  <c r="B118" i="9" s="1"/>
  <c r="F118" i="9"/>
  <c r="H117" i="9"/>
  <c r="E117" i="9" s="1"/>
  <c r="B117" i="9" s="1"/>
  <c r="G117" i="9"/>
  <c r="F117" i="9"/>
  <c r="H116" i="9"/>
  <c r="G116" i="9"/>
  <c r="E116" i="9" s="1"/>
  <c r="B116" i="9" s="1"/>
  <c r="F116" i="9"/>
  <c r="H115" i="9"/>
  <c r="G115" i="9"/>
  <c r="F115" i="9"/>
  <c r="H114" i="9"/>
  <c r="G114" i="9"/>
  <c r="E114" i="9" s="1"/>
  <c r="B114" i="9" s="1"/>
  <c r="F114" i="9"/>
  <c r="H113" i="9"/>
  <c r="E113" i="9" s="1"/>
  <c r="B113" i="9" s="1"/>
  <c r="G113" i="9"/>
  <c r="F113" i="9"/>
  <c r="H112" i="9"/>
  <c r="G112" i="9"/>
  <c r="E112" i="9" s="1"/>
  <c r="B112" i="9" s="1"/>
  <c r="F112" i="9"/>
  <c r="H111" i="9"/>
  <c r="G111" i="9"/>
  <c r="F111" i="9"/>
  <c r="H110" i="9"/>
  <c r="G110" i="9"/>
  <c r="E110" i="9" s="1"/>
  <c r="B110" i="9" s="1"/>
  <c r="F110" i="9"/>
  <c r="H109" i="9"/>
  <c r="E109" i="9" s="1"/>
  <c r="B109" i="9" s="1"/>
  <c r="G109" i="9"/>
  <c r="F109" i="9"/>
  <c r="H108" i="9"/>
  <c r="G108" i="9"/>
  <c r="E108" i="9" s="1"/>
  <c r="B108" i="9" s="1"/>
  <c r="F108" i="9"/>
  <c r="H107" i="9"/>
  <c r="G107" i="9"/>
  <c r="F107" i="9"/>
  <c r="H106" i="9"/>
  <c r="G106" i="9"/>
  <c r="E106" i="9" s="1"/>
  <c r="B106" i="9" s="1"/>
  <c r="F106" i="9"/>
  <c r="H105" i="9"/>
  <c r="E105" i="9" s="1"/>
  <c r="B105" i="9" s="1"/>
  <c r="G105" i="9"/>
  <c r="F105" i="9"/>
  <c r="H104" i="9"/>
  <c r="G104" i="9"/>
  <c r="E104" i="9" s="1"/>
  <c r="B104" i="9" s="1"/>
  <c r="F104" i="9"/>
  <c r="H103" i="9"/>
  <c r="G103" i="9"/>
  <c r="F103" i="9"/>
  <c r="H102" i="9"/>
  <c r="G102" i="9"/>
  <c r="E102" i="9" s="1"/>
  <c r="B102" i="9" s="1"/>
  <c r="F102" i="9"/>
  <c r="H101" i="9"/>
  <c r="E101" i="9" s="1"/>
  <c r="B101" i="9" s="1"/>
  <c r="G101" i="9"/>
  <c r="F101" i="9"/>
  <c r="H100" i="9"/>
  <c r="G100" i="9"/>
  <c r="E100" i="9" s="1"/>
  <c r="B100" i="9" s="1"/>
  <c r="F100" i="9"/>
  <c r="H99" i="9"/>
  <c r="G99" i="9"/>
  <c r="F99" i="9"/>
  <c r="H98" i="9"/>
  <c r="G98" i="9"/>
  <c r="E98" i="9" s="1"/>
  <c r="F98" i="9"/>
  <c r="B98" i="9"/>
  <c r="H97" i="9"/>
  <c r="G97" i="9"/>
  <c r="F97" i="9"/>
  <c r="E97" i="9"/>
  <c r="B97" i="9" s="1"/>
  <c r="H96" i="9"/>
  <c r="G96" i="9"/>
  <c r="F96" i="9"/>
  <c r="E96" i="9"/>
  <c r="H95" i="9"/>
  <c r="G95" i="9"/>
  <c r="F95" i="9"/>
  <c r="H94" i="9"/>
  <c r="G94" i="9"/>
  <c r="F94" i="9"/>
  <c r="E94" i="9"/>
  <c r="B94" i="9" s="1"/>
  <c r="H93" i="9"/>
  <c r="G93" i="9"/>
  <c r="F93" i="9"/>
  <c r="E93" i="9"/>
  <c r="B93" i="9" s="1"/>
  <c r="H92" i="9"/>
  <c r="G92" i="9"/>
  <c r="E92" i="9" s="1"/>
  <c r="B92" i="9" s="1"/>
  <c r="F92" i="9"/>
  <c r="H91" i="9"/>
  <c r="G91" i="9"/>
  <c r="F91" i="9"/>
  <c r="H90" i="9"/>
  <c r="G90" i="9"/>
  <c r="E90" i="9" s="1"/>
  <c r="B90" i="9" s="1"/>
  <c r="F90" i="9"/>
  <c r="H89" i="9"/>
  <c r="G89" i="9"/>
  <c r="F89" i="9"/>
  <c r="E89" i="9"/>
  <c r="B89" i="9" s="1"/>
  <c r="H88" i="9"/>
  <c r="G88" i="9"/>
  <c r="F88" i="9"/>
  <c r="E88" i="9"/>
  <c r="H87" i="9"/>
  <c r="G87" i="9"/>
  <c r="F87" i="9"/>
  <c r="H86" i="9"/>
  <c r="G86" i="9"/>
  <c r="F86" i="9"/>
  <c r="E86" i="9"/>
  <c r="B86" i="9" s="1"/>
  <c r="H85" i="9"/>
  <c r="G85" i="9"/>
  <c r="F85" i="9"/>
  <c r="E85" i="9"/>
  <c r="B85" i="9" s="1"/>
  <c r="H84" i="9"/>
  <c r="G84" i="9"/>
  <c r="E84" i="9" s="1"/>
  <c r="B84" i="9" s="1"/>
  <c r="F84" i="9"/>
  <c r="H83" i="9"/>
  <c r="G83" i="9"/>
  <c r="F83" i="9"/>
  <c r="H82" i="9"/>
  <c r="G82" i="9"/>
  <c r="F82" i="9"/>
  <c r="H81" i="9"/>
  <c r="G81" i="9"/>
  <c r="F81" i="9"/>
  <c r="E81" i="9"/>
  <c r="B81" i="9" s="1"/>
  <c r="H80" i="9"/>
  <c r="G80" i="9"/>
  <c r="F80" i="9"/>
  <c r="E80" i="9"/>
  <c r="H79" i="9"/>
  <c r="G79" i="9"/>
  <c r="F79" i="9"/>
  <c r="H78" i="9"/>
  <c r="G78" i="9"/>
  <c r="F78" i="9"/>
  <c r="E78" i="9"/>
  <c r="B78" i="9" s="1"/>
  <c r="H77" i="9"/>
  <c r="G77" i="9"/>
  <c r="F77" i="9"/>
  <c r="E77" i="9"/>
  <c r="B77" i="9" s="1"/>
  <c r="H76" i="9"/>
  <c r="G76" i="9"/>
  <c r="E76" i="9" s="1"/>
  <c r="B76" i="9" s="1"/>
  <c r="F76" i="9"/>
  <c r="H75" i="9"/>
  <c r="G75" i="9"/>
  <c r="F75" i="9"/>
  <c r="H74" i="9"/>
  <c r="G74" i="9"/>
  <c r="F74" i="9"/>
  <c r="H73" i="9"/>
  <c r="G73" i="9"/>
  <c r="F73" i="9"/>
  <c r="E73" i="9"/>
  <c r="B73" i="9" s="1"/>
  <c r="H72" i="9"/>
  <c r="G72" i="9"/>
  <c r="F72" i="9"/>
  <c r="E72" i="9"/>
  <c r="B72" i="9" s="1"/>
  <c r="H71" i="9"/>
  <c r="G71" i="9"/>
  <c r="E71" i="9" s="1"/>
  <c r="B71" i="9" s="1"/>
  <c r="F71" i="9"/>
  <c r="H70" i="9"/>
  <c r="G70" i="9"/>
  <c r="F70" i="9"/>
  <c r="H69" i="9"/>
  <c r="G69" i="9"/>
  <c r="F69" i="9"/>
  <c r="E69" i="9"/>
  <c r="B69" i="9" s="1"/>
  <c r="H68" i="9"/>
  <c r="G68" i="9"/>
  <c r="F68" i="9"/>
  <c r="E68" i="9"/>
  <c r="B68" i="9" s="1"/>
  <c r="H67" i="9"/>
  <c r="G67" i="9"/>
  <c r="E67" i="9" s="1"/>
  <c r="B67" i="9" s="1"/>
  <c r="F67" i="9"/>
  <c r="H66" i="9"/>
  <c r="G66" i="9"/>
  <c r="E66" i="9" s="1"/>
  <c r="B66" i="9" s="1"/>
  <c r="F66" i="9"/>
  <c r="H65" i="9"/>
  <c r="G65" i="9"/>
  <c r="F65" i="9"/>
  <c r="E65" i="9"/>
  <c r="B65" i="9" s="1"/>
  <c r="H64" i="9"/>
  <c r="G64" i="9"/>
  <c r="F64" i="9"/>
  <c r="E64" i="9"/>
  <c r="H63" i="9"/>
  <c r="G63" i="9"/>
  <c r="E63" i="9" s="1"/>
  <c r="B63" i="9" s="1"/>
  <c r="F63" i="9"/>
  <c r="H62" i="9"/>
  <c r="G62" i="9"/>
  <c r="E62" i="9" s="1"/>
  <c r="F62" i="9"/>
  <c r="B62" i="9"/>
  <c r="H61" i="9"/>
  <c r="G61" i="9"/>
  <c r="F61" i="9"/>
  <c r="E61" i="9"/>
  <c r="B61" i="9" s="1"/>
  <c r="H60" i="9"/>
  <c r="G60" i="9"/>
  <c r="F60" i="9"/>
  <c r="E60" i="9"/>
  <c r="H59" i="9"/>
  <c r="G59" i="9"/>
  <c r="E59" i="9" s="1"/>
  <c r="B59" i="9" s="1"/>
  <c r="F59" i="9"/>
  <c r="H58" i="9"/>
  <c r="G58" i="9"/>
  <c r="F58" i="9"/>
  <c r="H57" i="9"/>
  <c r="G57" i="9"/>
  <c r="F57" i="9"/>
  <c r="E57" i="9"/>
  <c r="B57" i="9" s="1"/>
  <c r="H56" i="9"/>
  <c r="G56" i="9"/>
  <c r="F56" i="9"/>
  <c r="E56" i="9"/>
  <c r="B56" i="9" s="1"/>
  <c r="H55" i="9"/>
  <c r="G55" i="9"/>
  <c r="F55" i="9"/>
  <c r="H54" i="9"/>
  <c r="G54" i="9"/>
  <c r="F54" i="9"/>
  <c r="H53" i="9"/>
  <c r="E53" i="9" s="1"/>
  <c r="B53" i="9" s="1"/>
  <c r="G53" i="9"/>
  <c r="F53" i="9"/>
  <c r="H52" i="9"/>
  <c r="E52" i="9" s="1"/>
  <c r="B52" i="9" s="1"/>
  <c r="G52" i="9"/>
  <c r="F52" i="9"/>
  <c r="H51" i="9"/>
  <c r="G51" i="9"/>
  <c r="F51" i="9"/>
  <c r="H50" i="9"/>
  <c r="G50" i="9"/>
  <c r="E50" i="9" s="1"/>
  <c r="B50" i="9" s="1"/>
  <c r="F50" i="9"/>
  <c r="H49" i="9"/>
  <c r="E49" i="9" s="1"/>
  <c r="B49" i="9" s="1"/>
  <c r="G49" i="9"/>
  <c r="F49" i="9"/>
  <c r="H48" i="9"/>
  <c r="E48" i="9" s="1"/>
  <c r="G48" i="9"/>
  <c r="F48" i="9"/>
  <c r="H47" i="9"/>
  <c r="G47" i="9"/>
  <c r="E47" i="9" s="1"/>
  <c r="B47" i="9" s="1"/>
  <c r="F47" i="9"/>
  <c r="H46" i="9"/>
  <c r="G46" i="9"/>
  <c r="F46" i="9"/>
  <c r="H45" i="9"/>
  <c r="G45" i="9"/>
  <c r="F45" i="9"/>
  <c r="E45" i="9"/>
  <c r="B45" i="9" s="1"/>
  <c r="H44" i="9"/>
  <c r="G44" i="9"/>
  <c r="F44" i="9"/>
  <c r="E44" i="9"/>
  <c r="H43" i="9"/>
  <c r="G43" i="9"/>
  <c r="E43" i="9" s="1"/>
  <c r="B43" i="9" s="1"/>
  <c r="F43" i="9"/>
  <c r="H42" i="9"/>
  <c r="G42" i="9"/>
  <c r="F42" i="9"/>
  <c r="H41" i="9"/>
  <c r="G41" i="9"/>
  <c r="F41" i="9"/>
  <c r="E41" i="9"/>
  <c r="B41" i="9" s="1"/>
  <c r="H40" i="9"/>
  <c r="G40" i="9"/>
  <c r="F40" i="9"/>
  <c r="E40" i="9"/>
  <c r="B40" i="9" s="1"/>
  <c r="H39" i="9"/>
  <c r="G39" i="9"/>
  <c r="E39" i="9" s="1"/>
  <c r="B39" i="9" s="1"/>
  <c r="F39" i="9"/>
  <c r="H38" i="9"/>
  <c r="G38" i="9"/>
  <c r="F38" i="9"/>
  <c r="H37" i="9"/>
  <c r="G37" i="9"/>
  <c r="F37" i="9"/>
  <c r="E37" i="9"/>
  <c r="B37" i="9" s="1"/>
  <c r="H36" i="9"/>
  <c r="G36" i="9"/>
  <c r="F36" i="9"/>
  <c r="E36" i="9"/>
  <c r="B36" i="9" s="1"/>
  <c r="H35" i="9"/>
  <c r="G35" i="9"/>
  <c r="F35" i="9"/>
  <c r="H34" i="9"/>
  <c r="G34" i="9"/>
  <c r="E34" i="9" s="1"/>
  <c r="B34" i="9" s="1"/>
  <c r="F34" i="9"/>
  <c r="H33" i="9"/>
  <c r="G33" i="9"/>
  <c r="F33" i="9"/>
  <c r="E33" i="9"/>
  <c r="B33" i="9" s="1"/>
  <c r="H32" i="9"/>
  <c r="G32" i="9"/>
  <c r="F32" i="9"/>
  <c r="E32" i="9"/>
  <c r="H31" i="9"/>
  <c r="G31" i="9"/>
  <c r="E31" i="9" s="1"/>
  <c r="B31" i="9" s="1"/>
  <c r="F31" i="9"/>
  <c r="H30" i="9"/>
  <c r="G30" i="9"/>
  <c r="F30" i="9"/>
  <c r="H29" i="9"/>
  <c r="G29" i="9"/>
  <c r="F29" i="9"/>
  <c r="E29" i="9"/>
  <c r="B29" i="9" s="1"/>
  <c r="H28" i="9"/>
  <c r="G28" i="9"/>
  <c r="F28" i="9"/>
  <c r="E28" i="9"/>
  <c r="H27" i="9"/>
  <c r="G27" i="9"/>
  <c r="E27" i="9" s="1"/>
  <c r="B27" i="9" s="1"/>
  <c r="F27" i="9"/>
  <c r="H26" i="9"/>
  <c r="G26" i="9"/>
  <c r="F26" i="9"/>
  <c r="H25" i="9"/>
  <c r="G25" i="9"/>
  <c r="F25" i="9"/>
  <c r="E25" i="9"/>
  <c r="B25" i="9" s="1"/>
  <c r="F24" i="9"/>
  <c r="F4" i="9"/>
  <c r="O3" i="9"/>
  <c r="G296" i="9" s="1"/>
  <c r="E296" i="9" s="1"/>
  <c r="B296" i="9" s="1"/>
  <c r="I3" i="9"/>
  <c r="H3" i="9"/>
  <c r="G3" i="9"/>
  <c r="D104" i="8"/>
  <c r="I41" i="3" s="1"/>
  <c r="D97" i="8"/>
  <c r="D92" i="8"/>
  <c r="D87" i="8"/>
  <c r="D82" i="8"/>
  <c r="D77" i="8"/>
  <c r="D72" i="8"/>
  <c r="D67" i="8"/>
  <c r="D62" i="8"/>
  <c r="D57" i="8"/>
  <c r="D51" i="8" s="1"/>
  <c r="C1628" i="1" s="1"/>
  <c r="D52" i="8"/>
  <c r="D46" i="8"/>
  <c r="D37" i="8"/>
  <c r="C1614" i="1" s="1"/>
  <c r="D27" i="8"/>
  <c r="D18" i="8"/>
  <c r="D8" i="8"/>
  <c r="D6" i="8"/>
  <c r="C1583" i="1" s="1"/>
  <c r="E44" i="7"/>
  <c r="D44" i="7"/>
  <c r="E39" i="7"/>
  <c r="D39" i="7"/>
  <c r="D38" i="7" s="1"/>
  <c r="E38" i="7"/>
  <c r="E30" i="7"/>
  <c r="D30" i="7"/>
  <c r="E23" i="7"/>
  <c r="E22" i="7" s="1"/>
  <c r="D23" i="7"/>
  <c r="D22" i="7"/>
  <c r="E14" i="7"/>
  <c r="D14" i="7"/>
  <c r="E7" i="7"/>
  <c r="E6" i="7" s="1"/>
  <c r="D1539" i="1" s="1"/>
  <c r="H1539" i="1" s="1"/>
  <c r="D7" i="7"/>
  <c r="D6" i="7" s="1"/>
  <c r="D5" i="7"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E89" i="6" s="1"/>
  <c r="D99" i="6"/>
  <c r="F99" i="6" s="1"/>
  <c r="F98" i="6"/>
  <c r="F97" i="6"/>
  <c r="F96" i="6"/>
  <c r="F95" i="6"/>
  <c r="E94" i="6"/>
  <c r="D94" i="6"/>
  <c r="F93" i="6"/>
  <c r="F92" i="6"/>
  <c r="F91" i="6"/>
  <c r="F90"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49" i="6"/>
  <c r="F48" i="6"/>
  <c r="F47" i="6"/>
  <c r="F46" i="6"/>
  <c r="F45" i="6"/>
  <c r="F44" i="6"/>
  <c r="E43" i="6"/>
  <c r="D43" i="6"/>
  <c r="F43" i="6" s="1"/>
  <c r="F42" i="6"/>
  <c r="F41" i="6"/>
  <c r="F40" i="6"/>
  <c r="F39" i="6"/>
  <c r="E39" i="6"/>
  <c r="D39" i="6"/>
  <c r="F38" i="6"/>
  <c r="F37"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9" i="6"/>
  <c r="F8" i="6"/>
  <c r="F7" i="6"/>
  <c r="F6" i="6"/>
  <c r="E6" i="6"/>
  <c r="D6" i="6"/>
  <c r="E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D296" i="5" s="1"/>
  <c r="F296" i="5" s="1"/>
  <c r="E296" i="5"/>
  <c r="D1300" i="1" s="1"/>
  <c r="G1300" i="1" s="1"/>
  <c r="F295" i="5"/>
  <c r="F294" i="5"/>
  <c r="F293" i="5"/>
  <c r="F292" i="5"/>
  <c r="E291" i="5"/>
  <c r="D291" i="5"/>
  <c r="F291" i="5" s="1"/>
  <c r="F290" i="5"/>
  <c r="F289" i="5"/>
  <c r="F288" i="5"/>
  <c r="F287" i="5"/>
  <c r="F286" i="5"/>
  <c r="F285" i="5"/>
  <c r="F284" i="5"/>
  <c r="F283" i="5"/>
  <c r="F282" i="5"/>
  <c r="F281" i="5"/>
  <c r="F280" i="5"/>
  <c r="F279" i="5"/>
  <c r="F278" i="5"/>
  <c r="E277" i="5"/>
  <c r="E274" i="5" s="1"/>
  <c r="D277" i="5"/>
  <c r="D274" i="5" s="1"/>
  <c r="F274" i="5" s="1"/>
  <c r="F276" i="5"/>
  <c r="F275" i="5"/>
  <c r="F273" i="5"/>
  <c r="F272" i="5"/>
  <c r="F271" i="5"/>
  <c r="F270" i="5"/>
  <c r="F269" i="5"/>
  <c r="F268" i="5"/>
  <c r="F267" i="5"/>
  <c r="F266" i="5"/>
  <c r="F265" i="5"/>
  <c r="F264" i="5"/>
  <c r="E264" i="5"/>
  <c r="D264" i="5"/>
  <c r="F263" i="5"/>
  <c r="F262" i="5"/>
  <c r="F261" i="5"/>
  <c r="E260" i="5"/>
  <c r="D1264" i="1" s="1"/>
  <c r="G1264" i="1" s="1"/>
  <c r="D260" i="5"/>
  <c r="F259" i="5"/>
  <c r="F258" i="5"/>
  <c r="F257" i="5"/>
  <c r="F256" i="5"/>
  <c r="E256" i="5"/>
  <c r="E255" i="5" s="1"/>
  <c r="D1259" i="1" s="1"/>
  <c r="D256" i="5"/>
  <c r="F254" i="5"/>
  <c r="F253" i="5"/>
  <c r="E252" i="5"/>
  <c r="F252" i="5" s="1"/>
  <c r="D252" i="5"/>
  <c r="F250" i="5"/>
  <c r="F249" i="5"/>
  <c r="F248" i="5"/>
  <c r="E248" i="5"/>
  <c r="D248" i="5"/>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F220" i="5"/>
  <c r="E220" i="5"/>
  <c r="D220" i="5"/>
  <c r="E219" i="5"/>
  <c r="H339" i="9" s="1"/>
  <c r="D219" i="5"/>
  <c r="G339" i="9" s="1"/>
  <c r="F218" i="5"/>
  <c r="F217" i="5"/>
  <c r="F216" i="5"/>
  <c r="F215" i="5"/>
  <c r="F214" i="5"/>
  <c r="F213" i="5"/>
  <c r="F212" i="5"/>
  <c r="F211" i="5"/>
  <c r="E211" i="5"/>
  <c r="D211" i="5"/>
  <c r="F210" i="5"/>
  <c r="F209" i="5"/>
  <c r="F208" i="5"/>
  <c r="F207" i="5"/>
  <c r="F206" i="5"/>
  <c r="F205" i="5"/>
  <c r="E204" i="5"/>
  <c r="E203" i="5" s="1"/>
  <c r="H338" i="9" s="1"/>
  <c r="D204" i="5"/>
  <c r="F202" i="5"/>
  <c r="F201" i="5"/>
  <c r="F200" i="5"/>
  <c r="F199" i="5"/>
  <c r="F198" i="5"/>
  <c r="E197" i="5"/>
  <c r="H337" i="9" s="1"/>
  <c r="D197" i="5"/>
  <c r="G337" i="9" s="1"/>
  <c r="F196" i="5"/>
  <c r="F195" i="5"/>
  <c r="F194" i="5"/>
  <c r="F193" i="5"/>
  <c r="F192" i="5"/>
  <c r="F191" i="5"/>
  <c r="F190" i="5"/>
  <c r="F189" i="5"/>
  <c r="F188" i="5"/>
  <c r="F187" i="5"/>
  <c r="E186" i="5"/>
  <c r="D186" i="5"/>
  <c r="F186" i="5" s="1"/>
  <c r="F185" i="5"/>
  <c r="F184" i="5"/>
  <c r="F183" i="5"/>
  <c r="F182" i="5"/>
  <c r="F181" i="5"/>
  <c r="E181" i="5"/>
  <c r="D181" i="5"/>
  <c r="F180" i="5"/>
  <c r="F179" i="5"/>
  <c r="E178" i="5"/>
  <c r="H336" i="9" s="1"/>
  <c r="D178" i="5"/>
  <c r="C1182" i="1" s="1"/>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D147" i="5" s="1"/>
  <c r="F149" i="5"/>
  <c r="F148" i="5"/>
  <c r="F146" i="5"/>
  <c r="F145" i="5"/>
  <c r="F144" i="5"/>
  <c r="E143" i="5"/>
  <c r="D143" i="5"/>
  <c r="F143" i="5" s="1"/>
  <c r="F142" i="5"/>
  <c r="F141" i="5"/>
  <c r="F140" i="5"/>
  <c r="F139" i="5"/>
  <c r="F138" i="5"/>
  <c r="F137" i="5"/>
  <c r="E136" i="5"/>
  <c r="E135" i="5" s="1"/>
  <c r="D136" i="5"/>
  <c r="F136" i="5" s="1"/>
  <c r="F134" i="5"/>
  <c r="F133" i="5"/>
  <c r="F132" i="5"/>
  <c r="F131" i="5"/>
  <c r="F130" i="5"/>
  <c r="F129" i="5"/>
  <c r="F128" i="5"/>
  <c r="F127" i="5"/>
  <c r="E127" i="5"/>
  <c r="D127" i="5"/>
  <c r="F126" i="5"/>
  <c r="F125" i="5"/>
  <c r="F124" i="5"/>
  <c r="F123" i="5"/>
  <c r="F122" i="5"/>
  <c r="F121" i="5"/>
  <c r="F120" i="5"/>
  <c r="E120" i="5"/>
  <c r="D120" i="5"/>
  <c r="D119" i="5" s="1"/>
  <c r="F119"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4" i="9" s="1"/>
  <c r="D89" i="5"/>
  <c r="F87" i="5"/>
  <c r="F86" i="5"/>
  <c r="F85" i="5"/>
  <c r="F84" i="5"/>
  <c r="F83" i="5"/>
  <c r="E82" i="5"/>
  <c r="D1087" i="1" s="1"/>
  <c r="D82" i="5"/>
  <c r="F81" i="5"/>
  <c r="F80" i="5"/>
  <c r="F79" i="5"/>
  <c r="F78" i="5"/>
  <c r="F77" i="5"/>
  <c r="F76" i="5"/>
  <c r="E76" i="5"/>
  <c r="D76" i="5"/>
  <c r="F75" i="5"/>
  <c r="F74" i="5"/>
  <c r="F73" i="5"/>
  <c r="F72" i="5"/>
  <c r="F71" i="5"/>
  <c r="E71" i="5"/>
  <c r="D71" i="5"/>
  <c r="E70" i="5"/>
  <c r="D70" i="5"/>
  <c r="F70" i="5" s="1"/>
  <c r="F68" i="5"/>
  <c r="F67" i="5"/>
  <c r="F66" i="5"/>
  <c r="F65" i="5"/>
  <c r="F64" i="5"/>
  <c r="E63" i="5"/>
  <c r="D63" i="5"/>
  <c r="F63" i="5" s="1"/>
  <c r="F62" i="5"/>
  <c r="F61" i="5"/>
  <c r="F60" i="5"/>
  <c r="F59" i="5"/>
  <c r="F58" i="5"/>
  <c r="F57" i="5"/>
  <c r="E56" i="5"/>
  <c r="D1061" i="1" s="1"/>
  <c r="H1061" i="1" s="1"/>
  <c r="D56" i="5"/>
  <c r="F55" i="5"/>
  <c r="F54" i="5"/>
  <c r="F53" i="5"/>
  <c r="F52" i="5"/>
  <c r="E52" i="5"/>
  <c r="D52" i="5"/>
  <c r="F51" i="5"/>
  <c r="F50" i="5"/>
  <c r="F49" i="5"/>
  <c r="F48" i="5"/>
  <c r="F47" i="5"/>
  <c r="F46" i="5"/>
  <c r="E45" i="5"/>
  <c r="D45" i="5"/>
  <c r="F44" i="5"/>
  <c r="F43" i="5"/>
  <c r="F42" i="5"/>
  <c r="F41" i="5"/>
  <c r="E41" i="5"/>
  <c r="D41" i="5"/>
  <c r="F40" i="5"/>
  <c r="F39" i="5"/>
  <c r="F38" i="5"/>
  <c r="F37" i="5"/>
  <c r="F36" i="5"/>
  <c r="F35" i="5"/>
  <c r="E35" i="5"/>
  <c r="D35" i="5"/>
  <c r="F34" i="5"/>
  <c r="F33" i="5"/>
  <c r="F32" i="5"/>
  <c r="F31" i="5"/>
  <c r="F30" i="5"/>
  <c r="E29" i="5"/>
  <c r="D1034" i="1" s="1"/>
  <c r="D29" i="5"/>
  <c r="F28" i="5"/>
  <c r="F27" i="5"/>
  <c r="F26" i="5"/>
  <c r="F25" i="5"/>
  <c r="F24" i="5"/>
  <c r="F23" i="5"/>
  <c r="F22" i="5"/>
  <c r="F21" i="5"/>
  <c r="F20" i="5"/>
  <c r="E19" i="5"/>
  <c r="F19" i="5" s="1"/>
  <c r="D19" i="5"/>
  <c r="F18" i="5"/>
  <c r="F17" i="5"/>
  <c r="F16" i="5"/>
  <c r="F15" i="5"/>
  <c r="F14" i="5"/>
  <c r="E13" i="5"/>
  <c r="D1018" i="1"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6" i="4"/>
  <c r="F635" i="4"/>
  <c r="F634" i="4"/>
  <c r="E633" i="4"/>
  <c r="D633" i="4"/>
  <c r="F633" i="4" s="1"/>
  <c r="F632" i="4"/>
  <c r="F631" i="4"/>
  <c r="E630" i="4"/>
  <c r="E629" i="4" s="1"/>
  <c r="D630" i="4"/>
  <c r="F630"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8" i="4"/>
  <c r="E607" i="4"/>
  <c r="H156" i="9" s="1"/>
  <c r="D607" i="4"/>
  <c r="F606" i="4"/>
  <c r="F605" i="4"/>
  <c r="F604" i="4"/>
  <c r="F603" i="4"/>
  <c r="E603" i="4"/>
  <c r="D603" i="4"/>
  <c r="F602" i="4"/>
  <c r="F601" i="4"/>
  <c r="F600" i="4"/>
  <c r="F599" i="4"/>
  <c r="F598" i="4"/>
  <c r="E598" i="4"/>
  <c r="D598" i="4"/>
  <c r="F596" i="4"/>
  <c r="F595" i="4"/>
  <c r="E594" i="4"/>
  <c r="D594" i="4"/>
  <c r="F594" i="4" s="1"/>
  <c r="F593" i="4"/>
  <c r="F592" i="4"/>
  <c r="F591" i="4"/>
  <c r="E591" i="4"/>
  <c r="D591" i="4"/>
  <c r="F590" i="4"/>
  <c r="F589" i="4"/>
  <c r="E589" i="4"/>
  <c r="D589" i="4"/>
  <c r="F588" i="4"/>
  <c r="F587" i="4"/>
  <c r="F586" i="4"/>
  <c r="E585" i="4"/>
  <c r="D585" i="4"/>
  <c r="F583" i="4"/>
  <c r="F582" i="4"/>
  <c r="E581" i="4"/>
  <c r="D581" i="4"/>
  <c r="F580" i="4"/>
  <c r="F579" i="4"/>
  <c r="E578" i="4"/>
  <c r="E571" i="4" s="1"/>
  <c r="D578" i="4"/>
  <c r="D571" i="4" s="1"/>
  <c r="F577" i="4"/>
  <c r="F576" i="4"/>
  <c r="F575" i="4"/>
  <c r="E575" i="4"/>
  <c r="D575" i="4"/>
  <c r="F574" i="4"/>
  <c r="F573" i="4"/>
  <c r="F572" i="4"/>
  <c r="E572" i="4"/>
  <c r="D572" i="4"/>
  <c r="F570" i="4"/>
  <c r="F569" i="4"/>
  <c r="F568" i="4"/>
  <c r="F567" i="4"/>
  <c r="F566" i="4"/>
  <c r="F565" i="4"/>
  <c r="F564" i="4"/>
  <c r="F563" i="4"/>
  <c r="E562" i="4"/>
  <c r="D556" i="1" s="1"/>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F532" i="4"/>
  <c r="E532" i="4"/>
  <c r="D532" i="4"/>
  <c r="F531" i="4"/>
  <c r="F530" i="4"/>
  <c r="E529" i="4"/>
  <c r="D529" i="4"/>
  <c r="F528" i="4"/>
  <c r="F527" i="4"/>
  <c r="E526" i="4"/>
  <c r="D526" i="4"/>
  <c r="F526" i="4" s="1"/>
  <c r="F525" i="4"/>
  <c r="F524" i="4"/>
  <c r="F523" i="4"/>
  <c r="E523" i="4"/>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D491" i="4"/>
  <c r="F491" i="4" s="1"/>
  <c r="F490" i="4"/>
  <c r="F489" i="4"/>
  <c r="E488" i="4"/>
  <c r="D488" i="4"/>
  <c r="F488" i="4" s="1"/>
  <c r="F487" i="4"/>
  <c r="F486" i="4"/>
  <c r="F485" i="4"/>
  <c r="E485" i="4"/>
  <c r="D485" i="4"/>
  <c r="F484" i="4"/>
  <c r="F483" i="4"/>
  <c r="F482" i="4"/>
  <c r="F481" i="4"/>
  <c r="E480" i="4"/>
  <c r="E479" i="4" s="1"/>
  <c r="D480" i="4"/>
  <c r="F480" i="4" s="1"/>
  <c r="D479" i="4"/>
  <c r="F479" i="4" s="1"/>
  <c r="F478" i="4"/>
  <c r="F477" i="4"/>
  <c r="E476" i="4"/>
  <c r="D476" i="4"/>
  <c r="F476" i="4" s="1"/>
  <c r="F475" i="4"/>
  <c r="F474" i="4"/>
  <c r="F473" i="4"/>
  <c r="E473" i="4"/>
  <c r="E466" i="4" s="1"/>
  <c r="D473" i="4"/>
  <c r="F472" i="4"/>
  <c r="F471" i="4"/>
  <c r="F470" i="4"/>
  <c r="E470" i="4"/>
  <c r="D470" i="4"/>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34" i="1" s="1"/>
  <c r="D440" i="4"/>
  <c r="F440" i="4" s="1"/>
  <c r="F439" i="4"/>
  <c r="F438" i="4"/>
  <c r="F437" i="4"/>
  <c r="E437" i="4"/>
  <c r="D437" i="4"/>
  <c r="F436" i="4"/>
  <c r="F435" i="4"/>
  <c r="F434" i="4"/>
  <c r="F433" i="4"/>
  <c r="E432" i="4"/>
  <c r="D432" i="4"/>
  <c r="F432" i="4" s="1"/>
  <c r="D431" i="4"/>
  <c r="E428" i="4"/>
  <c r="F428" i="4" s="1"/>
  <c r="D428" i="4"/>
  <c r="E427" i="4"/>
  <c r="D427" i="4"/>
  <c r="E426" i="4"/>
  <c r="D426" i="4"/>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E373" i="4" s="1"/>
  <c r="D379" i="4"/>
  <c r="F378" i="4"/>
  <c r="F377" i="4"/>
  <c r="F376" i="4"/>
  <c r="F375" i="4"/>
  <c r="E374" i="4"/>
  <c r="D374" i="4"/>
  <c r="F372" i="4"/>
  <c r="F371" i="4"/>
  <c r="F370" i="4"/>
  <c r="F369" i="4"/>
  <c r="F368" i="4"/>
  <c r="F367" i="4"/>
  <c r="E366" i="4"/>
  <c r="D366" i="4"/>
  <c r="F365" i="4"/>
  <c r="F364" i="4"/>
  <c r="F363" i="4"/>
  <c r="F362" i="4"/>
  <c r="E362" i="4"/>
  <c r="D362" i="4"/>
  <c r="E361" i="4"/>
  <c r="F359" i="4"/>
  <c r="E358" i="4"/>
  <c r="D358" i="4"/>
  <c r="F358" i="4" s="1"/>
  <c r="F357" i="4"/>
  <c r="F356" i="4"/>
  <c r="E355" i="4"/>
  <c r="E354" i="4" s="1"/>
  <c r="D355" i="4"/>
  <c r="F355" i="4" s="1"/>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3" i="4"/>
  <c r="F312" i="4"/>
  <c r="F311" i="4"/>
  <c r="F310" i="4"/>
  <c r="E310" i="4"/>
  <c r="D310" i="4"/>
  <c r="E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E273" i="4" s="1"/>
  <c r="D278" i="4"/>
  <c r="D273" i="4" s="1"/>
  <c r="F277" i="4"/>
  <c r="F276" i="4"/>
  <c r="F275" i="4"/>
  <c r="F274" i="4"/>
  <c r="E274" i="4"/>
  <c r="D274" i="4"/>
  <c r="F273" i="4"/>
  <c r="F272" i="4"/>
  <c r="F271" i="4"/>
  <c r="F270" i="4"/>
  <c r="E269" i="4"/>
  <c r="D269" i="4"/>
  <c r="F269" i="4" s="1"/>
  <c r="F268" i="4"/>
  <c r="F267" i="4"/>
  <c r="F266" i="4"/>
  <c r="F265" i="4"/>
  <c r="F264" i="4"/>
  <c r="E263" i="4"/>
  <c r="D263" i="4"/>
  <c r="E262"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6" i="4"/>
  <c r="F235" i="4"/>
  <c r="E234" i="4"/>
  <c r="E230" i="4" s="1"/>
  <c r="D234" i="4"/>
  <c r="F234" i="4" s="1"/>
  <c r="F233" i="4"/>
  <c r="F232" i="4"/>
  <c r="F231" i="4"/>
  <c r="E231" i="4"/>
  <c r="D231" i="4"/>
  <c r="F229" i="4"/>
  <c r="F228" i="4"/>
  <c r="F227" i="4"/>
  <c r="F226" i="4"/>
  <c r="E225" i="4"/>
  <c r="D225" i="4"/>
  <c r="F225" i="4" s="1"/>
  <c r="F224" i="4"/>
  <c r="F223" i="4"/>
  <c r="E222" i="4"/>
  <c r="E221" i="4" s="1"/>
  <c r="D222" i="4"/>
  <c r="F222" i="4" s="1"/>
  <c r="F220" i="4"/>
  <c r="F219" i="4"/>
  <c r="F218" i="4"/>
  <c r="F217" i="4"/>
  <c r="F216" i="4"/>
  <c r="E216" i="4"/>
  <c r="D216" i="4"/>
  <c r="F215" i="4"/>
  <c r="F214" i="4"/>
  <c r="F213" i="4"/>
  <c r="F212" i="4"/>
  <c r="F211" i="4"/>
  <c r="F210" i="4"/>
  <c r="F209" i="4"/>
  <c r="E208" i="4"/>
  <c r="E202" i="4" s="1"/>
  <c r="D198" i="1" s="1"/>
  <c r="D208" i="4"/>
  <c r="F207" i="4"/>
  <c r="F206" i="4"/>
  <c r="F205" i="4"/>
  <c r="F204" i="4"/>
  <c r="E203" i="4"/>
  <c r="D203" i="4"/>
  <c r="F201" i="4"/>
  <c r="F200" i="4"/>
  <c r="F199" i="4"/>
  <c r="F198" i="4"/>
  <c r="F197" i="4"/>
  <c r="F196" i="4"/>
  <c r="F195" i="4"/>
  <c r="E194" i="4"/>
  <c r="D194" i="4"/>
  <c r="F193" i="4"/>
  <c r="F192" i="4"/>
  <c r="F191" i="4"/>
  <c r="F190" i="4"/>
  <c r="E189" i="4"/>
  <c r="D189" i="4"/>
  <c r="F188" i="4"/>
  <c r="F187" i="4"/>
  <c r="F186" i="4"/>
  <c r="F185" i="4"/>
  <c r="F184" i="4"/>
  <c r="F183" i="4"/>
  <c r="F182" i="4"/>
  <c r="F181" i="4"/>
  <c r="F180" i="4"/>
  <c r="F179" i="4"/>
  <c r="E178" i="4"/>
  <c r="D178" i="4"/>
  <c r="F177" i="4"/>
  <c r="F176" i="4"/>
  <c r="F175" i="4"/>
  <c r="F174" i="4"/>
  <c r="F173" i="4"/>
  <c r="F172" i="4"/>
  <c r="F171" i="4"/>
  <c r="F170" i="4"/>
  <c r="E170" i="4"/>
  <c r="D170" i="4"/>
  <c r="F169" i="4"/>
  <c r="F168" i="4"/>
  <c r="F167" i="4"/>
  <c r="F166" i="4"/>
  <c r="F165" i="4"/>
  <c r="E165" i="4"/>
  <c r="D165" i="4"/>
  <c r="F163" i="4"/>
  <c r="F162" i="4"/>
  <c r="F161" i="4"/>
  <c r="E160" i="4"/>
  <c r="F160" i="4" s="1"/>
  <c r="D160" i="4"/>
  <c r="F159" i="4"/>
  <c r="F158" i="4"/>
  <c r="F157" i="4"/>
  <c r="F156" i="4"/>
  <c r="F155" i="4"/>
  <c r="F154" i="4"/>
  <c r="E154" i="4"/>
  <c r="D154" i="4"/>
  <c r="E153" i="4"/>
  <c r="F153" i="4" s="1"/>
  <c r="D153" i="4"/>
  <c r="F151" i="4"/>
  <c r="F150" i="4"/>
  <c r="F149" i="4"/>
  <c r="F148" i="4"/>
  <c r="F147" i="4"/>
  <c r="F146" i="4"/>
  <c r="F145" i="4"/>
  <c r="F144" i="4"/>
  <c r="F143" i="4"/>
  <c r="F142" i="4"/>
  <c r="F141" i="4"/>
  <c r="E141" i="4"/>
  <c r="D141" i="4"/>
  <c r="E140" i="4"/>
  <c r="D140" i="4"/>
  <c r="F140" i="4" s="1"/>
  <c r="F139" i="4"/>
  <c r="F138" i="4"/>
  <c r="F137" i="4"/>
  <c r="F136" i="4"/>
  <c r="E135" i="4"/>
  <c r="D135" i="4"/>
  <c r="E134" i="4"/>
  <c r="F133" i="4"/>
  <c r="F132" i="4"/>
  <c r="F131" i="4"/>
  <c r="F130" i="4"/>
  <c r="E129" i="4"/>
  <c r="F129" i="4" s="1"/>
  <c r="D129" i="4"/>
  <c r="F128" i="4"/>
  <c r="F127" i="4"/>
  <c r="E126" i="4"/>
  <c r="F126" i="4" s="1"/>
  <c r="D126" i="4"/>
  <c r="D125" i="4"/>
  <c r="F124" i="4"/>
  <c r="F123" i="4"/>
  <c r="F122" i="4"/>
  <c r="F121" i="4"/>
  <c r="E120" i="4"/>
  <c r="D120" i="4"/>
  <c r="F120" i="4" s="1"/>
  <c r="F119" i="4"/>
  <c r="F118" i="4"/>
  <c r="F117" i="4"/>
  <c r="F116" i="4"/>
  <c r="F115" i="4"/>
  <c r="F114" i="4"/>
  <c r="F113" i="4"/>
  <c r="E112" i="4"/>
  <c r="F112" i="4" s="1"/>
  <c r="D112" i="4"/>
  <c r="F111" i="4"/>
  <c r="F110" i="4"/>
  <c r="F109" i="4"/>
  <c r="F108" i="4"/>
  <c r="F107" i="4"/>
  <c r="E107" i="4"/>
  <c r="D107" i="4"/>
  <c r="E106" i="4"/>
  <c r="D102" i="1" s="1"/>
  <c r="D106" i="4"/>
  <c r="F105" i="4"/>
  <c r="F104" i="4"/>
  <c r="F103" i="4"/>
  <c r="F102" i="4"/>
  <c r="F101" i="4"/>
  <c r="F100" i="4"/>
  <c r="F99" i="4"/>
  <c r="F98" i="4"/>
  <c r="E98" i="4"/>
  <c r="D98" i="4"/>
  <c r="F97" i="4"/>
  <c r="F96" i="4"/>
  <c r="F95" i="4"/>
  <c r="F94" i="4"/>
  <c r="F93" i="4"/>
  <c r="F92" i="4"/>
  <c r="E91" i="4"/>
  <c r="D91" i="4"/>
  <c r="F90" i="4"/>
  <c r="F89" i="4"/>
  <c r="F88" i="4"/>
  <c r="F87" i="4"/>
  <c r="F86" i="4"/>
  <c r="F85" i="4"/>
  <c r="F84" i="4"/>
  <c r="F83" i="4"/>
  <c r="E83" i="4"/>
  <c r="D83" i="4"/>
  <c r="E82" i="4"/>
  <c r="F81" i="4"/>
  <c r="F80" i="4"/>
  <c r="F79" i="4"/>
  <c r="F78" i="4"/>
  <c r="E77" i="4"/>
  <c r="D77" i="4"/>
  <c r="F77" i="4" s="1"/>
  <c r="F76" i="4"/>
  <c r="F75" i="4"/>
  <c r="E74" i="4"/>
  <c r="D74" i="4"/>
  <c r="F74" i="4" s="1"/>
  <c r="F73" i="4"/>
  <c r="F72" i="4"/>
  <c r="F71" i="4"/>
  <c r="E71" i="4"/>
  <c r="D71" i="4"/>
  <c r="F70" i="4"/>
  <c r="F69" i="4"/>
  <c r="F68" i="4"/>
  <c r="E68" i="4"/>
  <c r="D68" i="4"/>
  <c r="F67" i="4"/>
  <c r="F66" i="4"/>
  <c r="F65" i="4"/>
  <c r="E64" i="4"/>
  <c r="D64" i="4"/>
  <c r="F63" i="4"/>
  <c r="F62" i="4"/>
  <c r="F61" i="4"/>
  <c r="E61" i="4"/>
  <c r="D61" i="4"/>
  <c r="F60" i="4"/>
  <c r="F59" i="4"/>
  <c r="F58" i="4"/>
  <c r="E58" i="4"/>
  <c r="D58" i="4"/>
  <c r="F57" i="4"/>
  <c r="F56" i="4"/>
  <c r="F55" i="4"/>
  <c r="F54" i="4"/>
  <c r="F53" i="4"/>
  <c r="E53" i="4"/>
  <c r="D53" i="4"/>
  <c r="F52" i="4"/>
  <c r="F51" i="4"/>
  <c r="F50" i="4"/>
  <c r="E50" i="4"/>
  <c r="D50" i="4"/>
  <c r="F48" i="4"/>
  <c r="F47" i="4"/>
  <c r="F46" i="4"/>
  <c r="F45" i="4"/>
  <c r="E44" i="4"/>
  <c r="E43" i="4" s="1"/>
  <c r="D44" i="4"/>
  <c r="F44" i="4" s="1"/>
  <c r="D43" i="4"/>
  <c r="F43" i="4" s="1"/>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F8" i="4"/>
  <c r="E8" i="4"/>
  <c r="D8" i="4"/>
  <c r="G174" i="9" s="1"/>
  <c r="E174" i="9" s="1"/>
  <c r="B174" i="9" s="1"/>
  <c r="E7" i="4"/>
  <c r="G41" i="3"/>
  <c r="B41" i="3"/>
  <c r="G40" i="3"/>
  <c r="B40" i="3"/>
  <c r="G39" i="3"/>
  <c r="B39" i="3"/>
  <c r="H38" i="3"/>
  <c r="G38" i="3"/>
  <c r="B38" i="3"/>
  <c r="I36" i="3"/>
  <c r="H36" i="3"/>
  <c r="G36" i="3"/>
  <c r="B36" i="3"/>
  <c r="I35" i="3"/>
  <c r="H35" i="3"/>
  <c r="G35" i="3"/>
  <c r="B35" i="3"/>
  <c r="I34" i="3"/>
  <c r="H34" i="3"/>
  <c r="G34" i="3"/>
  <c r="B34" i="3"/>
  <c r="G33" i="3"/>
  <c r="B33" i="3"/>
  <c r="G31" i="3"/>
  <c r="B31" i="3"/>
  <c r="I30" i="3"/>
  <c r="G30" i="3"/>
  <c r="B30" i="3"/>
  <c r="I29" i="3"/>
  <c r="H29" i="3"/>
  <c r="G29" i="3"/>
  <c r="B29" i="3"/>
  <c r="I28" i="3"/>
  <c r="G28" i="3"/>
  <c r="B28" i="3"/>
  <c r="I27" i="3"/>
  <c r="G27" i="3"/>
  <c r="B27" i="3"/>
  <c r="G25" i="3"/>
  <c r="B25" i="3"/>
  <c r="G24" i="3"/>
  <c r="B24" i="3"/>
  <c r="G23" i="3"/>
  <c r="B23" i="3"/>
  <c r="G22" i="3"/>
  <c r="B22" i="3"/>
  <c r="G20" i="3"/>
  <c r="B20" i="3"/>
  <c r="G19" i="3"/>
  <c r="B19" i="3"/>
  <c r="G18" i="3"/>
  <c r="B18" i="3"/>
  <c r="G17" i="3"/>
  <c r="B17" i="3"/>
  <c r="H10" i="3" a="1"/>
  <c r="H10" i="3" s="1"/>
  <c r="L3" i="9" s="1"/>
  <c r="C1686" i="1"/>
  <c r="H1685" i="1"/>
  <c r="G1685" i="1"/>
  <c r="C1685" i="1"/>
  <c r="C1684" i="1"/>
  <c r="H1684" i="1" s="1"/>
  <c r="G1683" i="1"/>
  <c r="C1683" i="1"/>
  <c r="H1683" i="1" s="1"/>
  <c r="C1682" i="1"/>
  <c r="H1680" i="1"/>
  <c r="G1680" i="1"/>
  <c r="C1680" i="1"/>
  <c r="G1679" i="1"/>
  <c r="C1679" i="1"/>
  <c r="H1679" i="1" s="1"/>
  <c r="C1678" i="1"/>
  <c r="H1677" i="1"/>
  <c r="G1677" i="1"/>
  <c r="C1677" i="1"/>
  <c r="H1676" i="1"/>
  <c r="G1676" i="1"/>
  <c r="C1676" i="1"/>
  <c r="G1675" i="1"/>
  <c r="C1675" i="1"/>
  <c r="H1675" i="1" s="1"/>
  <c r="C1674" i="1"/>
  <c r="H1673" i="1"/>
  <c r="G1673" i="1"/>
  <c r="C1673" i="1"/>
  <c r="H1672" i="1"/>
  <c r="G1672" i="1"/>
  <c r="C1672" i="1"/>
  <c r="G1671" i="1"/>
  <c r="C1671" i="1"/>
  <c r="H1671" i="1" s="1"/>
  <c r="C1670" i="1"/>
  <c r="G1669" i="1"/>
  <c r="C1669" i="1"/>
  <c r="H1669" i="1" s="1"/>
  <c r="H1668" i="1"/>
  <c r="G1668" i="1"/>
  <c r="C1668" i="1"/>
  <c r="G1667" i="1"/>
  <c r="C1667" i="1"/>
  <c r="H1667" i="1" s="1"/>
  <c r="C1666" i="1"/>
  <c r="H1665" i="1"/>
  <c r="G1665" i="1"/>
  <c r="C1665" i="1"/>
  <c r="H1664" i="1"/>
  <c r="G1664" i="1"/>
  <c r="C1664" i="1"/>
  <c r="G1663" i="1"/>
  <c r="C1663" i="1"/>
  <c r="H1663" i="1" s="1"/>
  <c r="C1662" i="1"/>
  <c r="H1661" i="1"/>
  <c r="G1661" i="1"/>
  <c r="C1661" i="1"/>
  <c r="H1660" i="1"/>
  <c r="G1660" i="1"/>
  <c r="C1660" i="1"/>
  <c r="G1659" i="1"/>
  <c r="C1659" i="1"/>
  <c r="H1659" i="1" s="1"/>
  <c r="C1658" i="1"/>
  <c r="H1657" i="1"/>
  <c r="G1657" i="1"/>
  <c r="C1657" i="1"/>
  <c r="H1656" i="1"/>
  <c r="G1656" i="1"/>
  <c r="C1656" i="1"/>
  <c r="G1655" i="1"/>
  <c r="C1655" i="1"/>
  <c r="H1655" i="1" s="1"/>
  <c r="C1654" i="1"/>
  <c r="H1653" i="1"/>
  <c r="G1653" i="1"/>
  <c r="C1653" i="1"/>
  <c r="H1652" i="1"/>
  <c r="G1652" i="1"/>
  <c r="C1652" i="1"/>
  <c r="G1651" i="1"/>
  <c r="C1651" i="1"/>
  <c r="H1651" i="1" s="1"/>
  <c r="C1650" i="1"/>
  <c r="H1649" i="1"/>
  <c r="G1649" i="1"/>
  <c r="C1649" i="1"/>
  <c r="H1648" i="1"/>
  <c r="G1648" i="1"/>
  <c r="C1648" i="1"/>
  <c r="G1647" i="1"/>
  <c r="C1647" i="1"/>
  <c r="H1647" i="1" s="1"/>
  <c r="C1646" i="1"/>
  <c r="H1645" i="1"/>
  <c r="G1645" i="1"/>
  <c r="C1645" i="1"/>
  <c r="H1644" i="1"/>
  <c r="G1644" i="1"/>
  <c r="C1644" i="1"/>
  <c r="G1643" i="1"/>
  <c r="C1643" i="1"/>
  <c r="H1643" i="1" s="1"/>
  <c r="C1642" i="1"/>
  <c r="H1641" i="1"/>
  <c r="G1641" i="1"/>
  <c r="C1641" i="1"/>
  <c r="H1640" i="1"/>
  <c r="G1640" i="1"/>
  <c r="C1640" i="1"/>
  <c r="G1639" i="1"/>
  <c r="C1639" i="1"/>
  <c r="H1639" i="1" s="1"/>
  <c r="C1638" i="1"/>
  <c r="H1637" i="1"/>
  <c r="G1637" i="1"/>
  <c r="C1637" i="1"/>
  <c r="H1636" i="1"/>
  <c r="G1636" i="1"/>
  <c r="C1636" i="1"/>
  <c r="G1635" i="1"/>
  <c r="C1635" i="1"/>
  <c r="H1635" i="1" s="1"/>
  <c r="C1634" i="1"/>
  <c r="H1633" i="1"/>
  <c r="G1633" i="1"/>
  <c r="C1633" i="1"/>
  <c r="H1632" i="1"/>
  <c r="G1632" i="1"/>
  <c r="C1632" i="1"/>
  <c r="G1631" i="1"/>
  <c r="C1631" i="1"/>
  <c r="H1631" i="1" s="1"/>
  <c r="C1630" i="1"/>
  <c r="H1629" i="1"/>
  <c r="G1629" i="1"/>
  <c r="C1629" i="1"/>
  <c r="H1628" i="1"/>
  <c r="G1628" i="1"/>
  <c r="G1627" i="1"/>
  <c r="C1627" i="1"/>
  <c r="H1627" i="1" s="1"/>
  <c r="C1626" i="1"/>
  <c r="H1625" i="1"/>
  <c r="G1625" i="1"/>
  <c r="C1625" i="1"/>
  <c r="H1624" i="1"/>
  <c r="G1624" i="1"/>
  <c r="C1624" i="1"/>
  <c r="G1623" i="1"/>
  <c r="C1623" i="1"/>
  <c r="H1623" i="1" s="1"/>
  <c r="H1620" i="1"/>
  <c r="G1620" i="1"/>
  <c r="C1620" i="1"/>
  <c r="C1619" i="1"/>
  <c r="H1619" i="1" s="1"/>
  <c r="C1618" i="1"/>
  <c r="H1617" i="1"/>
  <c r="G1617" i="1"/>
  <c r="C1617" i="1"/>
  <c r="H1616" i="1"/>
  <c r="G1616" i="1"/>
  <c r="C1616" i="1"/>
  <c r="G1615" i="1"/>
  <c r="C1615" i="1"/>
  <c r="H1615" i="1" s="1"/>
  <c r="G1613" i="1"/>
  <c r="C1613" i="1"/>
  <c r="H1613" i="1" s="1"/>
  <c r="C1612" i="1"/>
  <c r="H1612" i="1" s="1"/>
  <c r="C1611" i="1"/>
  <c r="C1610" i="1"/>
  <c r="H1609" i="1"/>
  <c r="G1609" i="1"/>
  <c r="C1609" i="1"/>
  <c r="H1608" i="1"/>
  <c r="G1608" i="1"/>
  <c r="C1608" i="1"/>
  <c r="C1607" i="1"/>
  <c r="H1607" i="1" s="1"/>
  <c r="C1606" i="1"/>
  <c r="H1605" i="1"/>
  <c r="G1605" i="1"/>
  <c r="C1605" i="1"/>
  <c r="C1603" i="1"/>
  <c r="H1603" i="1" s="1"/>
  <c r="H1601" i="1"/>
  <c r="G1601" i="1"/>
  <c r="C1601" i="1"/>
  <c r="H1600" i="1"/>
  <c r="G1600" i="1"/>
  <c r="C1600" i="1"/>
  <c r="C1599" i="1"/>
  <c r="H1599" i="1" s="1"/>
  <c r="C1598" i="1"/>
  <c r="H1597" i="1"/>
  <c r="G1597" i="1"/>
  <c r="C1597" i="1"/>
  <c r="H1596" i="1"/>
  <c r="G1596" i="1"/>
  <c r="C1596" i="1"/>
  <c r="G1595" i="1"/>
  <c r="C1595" i="1"/>
  <c r="H1595" i="1" s="1"/>
  <c r="C1594" i="1"/>
  <c r="H1593" i="1"/>
  <c r="G1593" i="1"/>
  <c r="C1593" i="1"/>
  <c r="H1592" i="1"/>
  <c r="G1592" i="1"/>
  <c r="C1592" i="1"/>
  <c r="C1591" i="1"/>
  <c r="C1590" i="1"/>
  <c r="H1589" i="1"/>
  <c r="G1589" i="1"/>
  <c r="C1589" i="1"/>
  <c r="H1588" i="1"/>
  <c r="G1588" i="1"/>
  <c r="C1588" i="1"/>
  <c r="G1587" i="1"/>
  <c r="C1587" i="1"/>
  <c r="H1587" i="1" s="1"/>
  <c r="C1586" i="1"/>
  <c r="G1586" i="1" s="1"/>
  <c r="C1585" i="1"/>
  <c r="H1585" i="1" s="1"/>
  <c r="G1584" i="1"/>
  <c r="C1584" i="1"/>
  <c r="H1584" i="1" s="1"/>
  <c r="H1582" i="1"/>
  <c r="C1582" i="1"/>
  <c r="G1582" i="1" s="1"/>
  <c r="G1581" i="1"/>
  <c r="D1581" i="1"/>
  <c r="C1581" i="1"/>
  <c r="H1580" i="1"/>
  <c r="G1580" i="1"/>
  <c r="D1580" i="1"/>
  <c r="C1580" i="1"/>
  <c r="J1580" i="1" s="1"/>
  <c r="J1579" i="1"/>
  <c r="D1579" i="1"/>
  <c r="C1579" i="1"/>
  <c r="D1578" i="1"/>
  <c r="C1578" i="1"/>
  <c r="J1578" i="1" s="1"/>
  <c r="D1577" i="1"/>
  <c r="C1577" i="1"/>
  <c r="H1577" i="1" s="1"/>
  <c r="G1576" i="1"/>
  <c r="D1576" i="1"/>
  <c r="C1576" i="1"/>
  <c r="H1575" i="1"/>
  <c r="G1575" i="1"/>
  <c r="I1575" i="1" s="1"/>
  <c r="D1575" i="1"/>
  <c r="C1575" i="1"/>
  <c r="J1575" i="1" s="1"/>
  <c r="D1574" i="1"/>
  <c r="C1574" i="1"/>
  <c r="J1574" i="1" s="1"/>
  <c r="D1573" i="1"/>
  <c r="C1573" i="1"/>
  <c r="J1573" i="1" s="1"/>
  <c r="D1572" i="1"/>
  <c r="C1572" i="1"/>
  <c r="H1572" i="1" s="1"/>
  <c r="D1571" i="1"/>
  <c r="C1571" i="1"/>
  <c r="H1571" i="1" s="1"/>
  <c r="G1570" i="1"/>
  <c r="D1570" i="1"/>
  <c r="C1570" i="1"/>
  <c r="H1569" i="1"/>
  <c r="G1569" i="1"/>
  <c r="I1569" i="1" s="1"/>
  <c r="D1569" i="1"/>
  <c r="C1569" i="1"/>
  <c r="J1569" i="1" s="1"/>
  <c r="D1568" i="1"/>
  <c r="C1568" i="1"/>
  <c r="J1568" i="1" s="1"/>
  <c r="D1567" i="1"/>
  <c r="C1567" i="1"/>
  <c r="J1567" i="1" s="1"/>
  <c r="G1566" i="1"/>
  <c r="D1566" i="1"/>
  <c r="C1566" i="1"/>
  <c r="H1565" i="1"/>
  <c r="G1565" i="1"/>
  <c r="I1565" i="1" s="1"/>
  <c r="D1565" i="1"/>
  <c r="C1565" i="1"/>
  <c r="J1565" i="1" s="1"/>
  <c r="D1564" i="1"/>
  <c r="C1564" i="1"/>
  <c r="J1564" i="1" s="1"/>
  <c r="G1563" i="1"/>
  <c r="D1563" i="1"/>
  <c r="C1563" i="1"/>
  <c r="D1562" i="1"/>
  <c r="C1562" i="1"/>
  <c r="D1561" i="1"/>
  <c r="C1561" i="1"/>
  <c r="G1560" i="1"/>
  <c r="D1560" i="1"/>
  <c r="C1560" i="1"/>
  <c r="J1560" i="1" s="1"/>
  <c r="G1559" i="1"/>
  <c r="D1559" i="1"/>
  <c r="C1559" i="1"/>
  <c r="D1558" i="1"/>
  <c r="C1558" i="1"/>
  <c r="D1557" i="1"/>
  <c r="C1557" i="1"/>
  <c r="D1556" i="1"/>
  <c r="C1556" i="1"/>
  <c r="G1555" i="1"/>
  <c r="D1555" i="1"/>
  <c r="C1555" i="1"/>
  <c r="D1554" i="1"/>
  <c r="C1554" i="1"/>
  <c r="D1553" i="1"/>
  <c r="C1553" i="1"/>
  <c r="G1553" i="1" s="1"/>
  <c r="G1552" i="1"/>
  <c r="D1552" i="1"/>
  <c r="C1552" i="1"/>
  <c r="J1552" i="1" s="1"/>
  <c r="G1551" i="1"/>
  <c r="D1551" i="1"/>
  <c r="C1551" i="1"/>
  <c r="D1550" i="1"/>
  <c r="C1550" i="1"/>
  <c r="D1549" i="1"/>
  <c r="C1549" i="1"/>
  <c r="G1549" i="1" s="1"/>
  <c r="G1548" i="1"/>
  <c r="D1548" i="1"/>
  <c r="C1548" i="1"/>
  <c r="J1548" i="1" s="1"/>
  <c r="H1547" i="1"/>
  <c r="D1547" i="1"/>
  <c r="C1547" i="1"/>
  <c r="J1547" i="1" s="1"/>
  <c r="H1546" i="1"/>
  <c r="G1546" i="1"/>
  <c r="D1546" i="1"/>
  <c r="J1546" i="1" s="1"/>
  <c r="C1546" i="1"/>
  <c r="D1545" i="1"/>
  <c r="C1545" i="1"/>
  <c r="D1544" i="1"/>
  <c r="C1544" i="1"/>
  <c r="H1543" i="1"/>
  <c r="D1543" i="1"/>
  <c r="C1543" i="1"/>
  <c r="H1542" i="1"/>
  <c r="D1542" i="1"/>
  <c r="J1542" i="1" s="1"/>
  <c r="C1542" i="1"/>
  <c r="D1541" i="1"/>
  <c r="C1541" i="1"/>
  <c r="H1540" i="1"/>
  <c r="D1540" i="1"/>
  <c r="C1540" i="1"/>
  <c r="C1539" i="1"/>
  <c r="H1536" i="1"/>
  <c r="D1536" i="1"/>
  <c r="C1536" i="1"/>
  <c r="H1535" i="1"/>
  <c r="D1535" i="1"/>
  <c r="C1535" i="1"/>
  <c r="D1534" i="1"/>
  <c r="C1534" i="1"/>
  <c r="H1534" i="1" s="1"/>
  <c r="D1533" i="1"/>
  <c r="C1533" i="1"/>
  <c r="H1532" i="1"/>
  <c r="D1532" i="1"/>
  <c r="C1532" i="1"/>
  <c r="H1531" i="1"/>
  <c r="D1531" i="1"/>
  <c r="C1531" i="1"/>
  <c r="D1530" i="1"/>
  <c r="C1530" i="1"/>
  <c r="D1529" i="1"/>
  <c r="C1529" i="1"/>
  <c r="H1528" i="1"/>
  <c r="D1528" i="1"/>
  <c r="C1528" i="1"/>
  <c r="H1527" i="1"/>
  <c r="D1527" i="1"/>
  <c r="C1527" i="1"/>
  <c r="D1526" i="1"/>
  <c r="C1526" i="1"/>
  <c r="H1526" i="1" s="1"/>
  <c r="D1525" i="1"/>
  <c r="H1524" i="1"/>
  <c r="D1524" i="1"/>
  <c r="C1524" i="1"/>
  <c r="H1523" i="1"/>
  <c r="D1523" i="1"/>
  <c r="C1523" i="1"/>
  <c r="D1522" i="1"/>
  <c r="C1522" i="1"/>
  <c r="D1521" i="1"/>
  <c r="C1521" i="1"/>
  <c r="H1520" i="1"/>
  <c r="D1520" i="1"/>
  <c r="C1520" i="1"/>
  <c r="H1519" i="1"/>
  <c r="D1519" i="1"/>
  <c r="C1519" i="1"/>
  <c r="D1518" i="1"/>
  <c r="C1518" i="1"/>
  <c r="H1518" i="1" s="1"/>
  <c r="D1517" i="1"/>
  <c r="C1517" i="1"/>
  <c r="H1516" i="1"/>
  <c r="D1516" i="1"/>
  <c r="C1516" i="1"/>
  <c r="H1515" i="1"/>
  <c r="D1515" i="1"/>
  <c r="C1515" i="1"/>
  <c r="D1514" i="1"/>
  <c r="C1514" i="1"/>
  <c r="D1513" i="1"/>
  <c r="C1513" i="1"/>
  <c r="H1512" i="1"/>
  <c r="D1512" i="1"/>
  <c r="C1512" i="1"/>
  <c r="H1511" i="1"/>
  <c r="D1511" i="1"/>
  <c r="C1511" i="1"/>
  <c r="D1510" i="1"/>
  <c r="D1509" i="1"/>
  <c r="C1509" i="1"/>
  <c r="H1508" i="1"/>
  <c r="D1508" i="1"/>
  <c r="C1508" i="1"/>
  <c r="H1507" i="1"/>
  <c r="D1507" i="1"/>
  <c r="C1507" i="1"/>
  <c r="D1506" i="1"/>
  <c r="C1506" i="1"/>
  <c r="D1505" i="1"/>
  <c r="C1505" i="1"/>
  <c r="H1504" i="1"/>
  <c r="D1504" i="1"/>
  <c r="C1504" i="1"/>
  <c r="H1503" i="1"/>
  <c r="D1503" i="1"/>
  <c r="C1503" i="1"/>
  <c r="D1502" i="1"/>
  <c r="C1502" i="1"/>
  <c r="H1502" i="1" s="1"/>
  <c r="D1501" i="1"/>
  <c r="C1501" i="1"/>
  <c r="H1500" i="1"/>
  <c r="D1500" i="1"/>
  <c r="C1500" i="1"/>
  <c r="H1499" i="1"/>
  <c r="D1499" i="1"/>
  <c r="C1499" i="1"/>
  <c r="D1498" i="1"/>
  <c r="C1498" i="1"/>
  <c r="D1497" i="1"/>
  <c r="C1497" i="1"/>
  <c r="H1496" i="1"/>
  <c r="D1496" i="1"/>
  <c r="C1496" i="1"/>
  <c r="H1495" i="1"/>
  <c r="D1495" i="1"/>
  <c r="C1495" i="1"/>
  <c r="D1494" i="1"/>
  <c r="C1494" i="1"/>
  <c r="H1494" i="1" s="1"/>
  <c r="D1493" i="1"/>
  <c r="C1493" i="1"/>
  <c r="H1492" i="1"/>
  <c r="D1492" i="1"/>
  <c r="C1492" i="1"/>
  <c r="H1491" i="1"/>
  <c r="D1491" i="1"/>
  <c r="C1491" i="1"/>
  <c r="D1490" i="1"/>
  <c r="C1490" i="1"/>
  <c r="D1489" i="1"/>
  <c r="C1489" i="1"/>
  <c r="H1488" i="1"/>
  <c r="D1488" i="1"/>
  <c r="C1488" i="1"/>
  <c r="H1487" i="1"/>
  <c r="D1487" i="1"/>
  <c r="C1487" i="1"/>
  <c r="D1486" i="1"/>
  <c r="C1486" i="1"/>
  <c r="H1486" i="1" s="1"/>
  <c r="D1485" i="1"/>
  <c r="H1484" i="1"/>
  <c r="D1484" i="1"/>
  <c r="C1484" i="1"/>
  <c r="H1483" i="1"/>
  <c r="D1483" i="1"/>
  <c r="C1483" i="1"/>
  <c r="D1482" i="1"/>
  <c r="C1482" i="1"/>
  <c r="D1481" i="1"/>
  <c r="C1481" i="1"/>
  <c r="H1480" i="1"/>
  <c r="D1480" i="1"/>
  <c r="C1480" i="1"/>
  <c r="H1479" i="1"/>
  <c r="D1479" i="1"/>
  <c r="C1479" i="1"/>
  <c r="D1478" i="1"/>
  <c r="C1478" i="1"/>
  <c r="H1478" i="1" s="1"/>
  <c r="D1477" i="1"/>
  <c r="C1477" i="1"/>
  <c r="H1476" i="1"/>
  <c r="D1476" i="1"/>
  <c r="C1476" i="1"/>
  <c r="H1475" i="1"/>
  <c r="D1475" i="1"/>
  <c r="C1475" i="1"/>
  <c r="D1474" i="1"/>
  <c r="C1474" i="1"/>
  <c r="D1473" i="1"/>
  <c r="C1473" i="1"/>
  <c r="H1472" i="1"/>
  <c r="D1472" i="1"/>
  <c r="C1472" i="1"/>
  <c r="H1471" i="1"/>
  <c r="D1471" i="1"/>
  <c r="C1471" i="1"/>
  <c r="D1470" i="1"/>
  <c r="C1470" i="1"/>
  <c r="H1470" i="1" s="1"/>
  <c r="D1469" i="1"/>
  <c r="C1469" i="1"/>
  <c r="H1468" i="1"/>
  <c r="D1468" i="1"/>
  <c r="C1468" i="1"/>
  <c r="H1467" i="1"/>
  <c r="D1467" i="1"/>
  <c r="C1467" i="1"/>
  <c r="D1466" i="1"/>
  <c r="C1466" i="1"/>
  <c r="D1465" i="1"/>
  <c r="C1465" i="1"/>
  <c r="H1464" i="1"/>
  <c r="D1464" i="1"/>
  <c r="C1464" i="1"/>
  <c r="H1463" i="1"/>
  <c r="D1463" i="1"/>
  <c r="C1463" i="1"/>
  <c r="D1462" i="1"/>
  <c r="C1462" i="1"/>
  <c r="H1462" i="1" s="1"/>
  <c r="D1461" i="1"/>
  <c r="C1461" i="1"/>
  <c r="H1460" i="1"/>
  <c r="D1460" i="1"/>
  <c r="C1460" i="1"/>
  <c r="H1459" i="1"/>
  <c r="D1459" i="1"/>
  <c r="C1459" i="1"/>
  <c r="D1458" i="1"/>
  <c r="C1458" i="1"/>
  <c r="D1457" i="1"/>
  <c r="C1457" i="1"/>
  <c r="H1456" i="1"/>
  <c r="D1456" i="1"/>
  <c r="C1456" i="1"/>
  <c r="H1455" i="1"/>
  <c r="D1455" i="1"/>
  <c r="C1455" i="1"/>
  <c r="D1454" i="1"/>
  <c r="C1454" i="1"/>
  <c r="H1454" i="1" s="1"/>
  <c r="D1453" i="1"/>
  <c r="C1453" i="1"/>
  <c r="H1452" i="1"/>
  <c r="D1452" i="1"/>
  <c r="C1452" i="1"/>
  <c r="H1451" i="1"/>
  <c r="D1451" i="1"/>
  <c r="C1451" i="1"/>
  <c r="D1450" i="1"/>
  <c r="C1450" i="1"/>
  <c r="D1449" i="1"/>
  <c r="C1449" i="1"/>
  <c r="H1448" i="1"/>
  <c r="D1448" i="1"/>
  <c r="C1448" i="1"/>
  <c r="H1447" i="1"/>
  <c r="D1447" i="1"/>
  <c r="C1447" i="1"/>
  <c r="D1446" i="1"/>
  <c r="D1445" i="1"/>
  <c r="C1445" i="1"/>
  <c r="H1444" i="1"/>
  <c r="D1444" i="1"/>
  <c r="C1444" i="1"/>
  <c r="H1443" i="1"/>
  <c r="D1443" i="1"/>
  <c r="C1443" i="1"/>
  <c r="D1442" i="1"/>
  <c r="C1442" i="1"/>
  <c r="H1442" i="1" s="1"/>
  <c r="D1441" i="1"/>
  <c r="C1441" i="1"/>
  <c r="H1440" i="1"/>
  <c r="D1440" i="1"/>
  <c r="C1440" i="1"/>
  <c r="H1439" i="1"/>
  <c r="D1439" i="1"/>
  <c r="C1439" i="1"/>
  <c r="D1438" i="1"/>
  <c r="C1438" i="1"/>
  <c r="D1437" i="1"/>
  <c r="C1437" i="1"/>
  <c r="H1436" i="1"/>
  <c r="D1436" i="1"/>
  <c r="C1436" i="1"/>
  <c r="H1435" i="1"/>
  <c r="D1435" i="1"/>
  <c r="C1435" i="1"/>
  <c r="D1434" i="1"/>
  <c r="C1434" i="1"/>
  <c r="H1434" i="1" s="1"/>
  <c r="D1433" i="1"/>
  <c r="C1433" i="1"/>
  <c r="H1432" i="1"/>
  <c r="D1432" i="1"/>
  <c r="C1432" i="1"/>
  <c r="D1431" i="1"/>
  <c r="D1430" i="1"/>
  <c r="C1430" i="1"/>
  <c r="D1429" i="1"/>
  <c r="C1429" i="1"/>
  <c r="H1428" i="1"/>
  <c r="D1428" i="1"/>
  <c r="C1428" i="1"/>
  <c r="H1427" i="1"/>
  <c r="D1427" i="1"/>
  <c r="C1427" i="1"/>
  <c r="D1426" i="1"/>
  <c r="C1426" i="1"/>
  <c r="D1425" i="1"/>
  <c r="C1425" i="1"/>
  <c r="H1424" i="1"/>
  <c r="D1424" i="1"/>
  <c r="C1424" i="1"/>
  <c r="H1423" i="1"/>
  <c r="D1423" i="1"/>
  <c r="C1423" i="1"/>
  <c r="D1422" i="1"/>
  <c r="C1422" i="1"/>
  <c r="D1421" i="1"/>
  <c r="C1421" i="1"/>
  <c r="H1420" i="1"/>
  <c r="D1420" i="1"/>
  <c r="C1420" i="1"/>
  <c r="H1419" i="1"/>
  <c r="D1419" i="1"/>
  <c r="C1419" i="1"/>
  <c r="D1418" i="1"/>
  <c r="C1418" i="1"/>
  <c r="H1418" i="1" s="1"/>
  <c r="D1417" i="1"/>
  <c r="C1417" i="1"/>
  <c r="H1416" i="1"/>
  <c r="D1416" i="1"/>
  <c r="C1416" i="1"/>
  <c r="H1415" i="1"/>
  <c r="D1415" i="1"/>
  <c r="C1415" i="1"/>
  <c r="D1414" i="1"/>
  <c r="C1414" i="1"/>
  <c r="D1413" i="1"/>
  <c r="C1413" i="1"/>
  <c r="H1412" i="1"/>
  <c r="D1412" i="1"/>
  <c r="C1412" i="1"/>
  <c r="H1411" i="1"/>
  <c r="D1411" i="1"/>
  <c r="C1411" i="1"/>
  <c r="D1410" i="1"/>
  <c r="C1410" i="1"/>
  <c r="H1410" i="1" s="1"/>
  <c r="D1409" i="1"/>
  <c r="C1409" i="1"/>
  <c r="H1408" i="1"/>
  <c r="D1408" i="1"/>
  <c r="C1408" i="1"/>
  <c r="H1407" i="1"/>
  <c r="D1407" i="1"/>
  <c r="C1407" i="1"/>
  <c r="D1406" i="1"/>
  <c r="G1405" i="1"/>
  <c r="D1405" i="1"/>
  <c r="C1405" i="1"/>
  <c r="H1405" i="1" s="1"/>
  <c r="G1404" i="1"/>
  <c r="D1404" i="1"/>
  <c r="C1404" i="1"/>
  <c r="H1404" i="1" s="1"/>
  <c r="G1403" i="1"/>
  <c r="D1403" i="1"/>
  <c r="C1403" i="1"/>
  <c r="H1403" i="1" s="1"/>
  <c r="G1402" i="1"/>
  <c r="D1402" i="1"/>
  <c r="C1402" i="1"/>
  <c r="H1402" i="1" s="1"/>
  <c r="D1401" i="1"/>
  <c r="G1400" i="1"/>
  <c r="D1400" i="1"/>
  <c r="C1400" i="1"/>
  <c r="H1400" i="1" s="1"/>
  <c r="G1399" i="1"/>
  <c r="D1399" i="1"/>
  <c r="C1399" i="1"/>
  <c r="H1399" i="1" s="1"/>
  <c r="G1398" i="1"/>
  <c r="D1398" i="1"/>
  <c r="C1398" i="1"/>
  <c r="H1398" i="1" s="1"/>
  <c r="G1397" i="1"/>
  <c r="D1397" i="1"/>
  <c r="C1397" i="1"/>
  <c r="H1397" i="1" s="1"/>
  <c r="G1396" i="1"/>
  <c r="D1396" i="1"/>
  <c r="C1396" i="1"/>
  <c r="H1396" i="1" s="1"/>
  <c r="G1395" i="1"/>
  <c r="D1395" i="1"/>
  <c r="C1395" i="1"/>
  <c r="H1395" i="1" s="1"/>
  <c r="G1394" i="1"/>
  <c r="D1394" i="1"/>
  <c r="C1394" i="1"/>
  <c r="H1394" i="1" s="1"/>
  <c r="G1393" i="1"/>
  <c r="D1393" i="1"/>
  <c r="C1393" i="1"/>
  <c r="H1393" i="1" s="1"/>
  <c r="G1392" i="1"/>
  <c r="D1392" i="1"/>
  <c r="C1392" i="1"/>
  <c r="H1392" i="1" s="1"/>
  <c r="G1391" i="1"/>
  <c r="D1391" i="1"/>
  <c r="C1391" i="1"/>
  <c r="H1391" i="1" s="1"/>
  <c r="G1390" i="1"/>
  <c r="D1390" i="1"/>
  <c r="C1390" i="1"/>
  <c r="H1390" i="1" s="1"/>
  <c r="D1389" i="1"/>
  <c r="G1389" i="1" s="1"/>
  <c r="C1389" i="1"/>
  <c r="D1388" i="1"/>
  <c r="C1388" i="1"/>
  <c r="H1388" i="1" s="1"/>
  <c r="D1387" i="1"/>
  <c r="C1387" i="1"/>
  <c r="H1387" i="1" s="1"/>
  <c r="D1386" i="1"/>
  <c r="G1386" i="1" s="1"/>
  <c r="C1386" i="1"/>
  <c r="D1385" i="1"/>
  <c r="C1385" i="1"/>
  <c r="H1385" i="1" s="1"/>
  <c r="D1384" i="1"/>
  <c r="C1384" i="1"/>
  <c r="D1383" i="1"/>
  <c r="C1383" i="1"/>
  <c r="G1382" i="1"/>
  <c r="D1382" i="1"/>
  <c r="C1382" i="1"/>
  <c r="H1382" i="1" s="1"/>
  <c r="G1381" i="1"/>
  <c r="D1381" i="1"/>
  <c r="C1381" i="1"/>
  <c r="H1381" i="1" s="1"/>
  <c r="G1380" i="1"/>
  <c r="D1380" i="1"/>
  <c r="C1380" i="1"/>
  <c r="H1380" i="1" s="1"/>
  <c r="G1379" i="1"/>
  <c r="D1379" i="1"/>
  <c r="C1379" i="1"/>
  <c r="H1379" i="1" s="1"/>
  <c r="G1378" i="1"/>
  <c r="D1378" i="1"/>
  <c r="C1378" i="1"/>
  <c r="H1378" i="1" s="1"/>
  <c r="G1377" i="1"/>
  <c r="D1377" i="1"/>
  <c r="C1377" i="1"/>
  <c r="H1377" i="1" s="1"/>
  <c r="G1376" i="1"/>
  <c r="D1376" i="1"/>
  <c r="C1376" i="1"/>
  <c r="H1376" i="1" s="1"/>
  <c r="G1375" i="1"/>
  <c r="D1375" i="1"/>
  <c r="C1375" i="1"/>
  <c r="H1375" i="1" s="1"/>
  <c r="G1374" i="1"/>
  <c r="D1374" i="1"/>
  <c r="C1374" i="1"/>
  <c r="H1374" i="1" s="1"/>
  <c r="G1373" i="1"/>
  <c r="D1373" i="1"/>
  <c r="C1373" i="1"/>
  <c r="H1373" i="1" s="1"/>
  <c r="G1372" i="1"/>
  <c r="D1372" i="1"/>
  <c r="C1372" i="1"/>
  <c r="H1372" i="1" s="1"/>
  <c r="G1371" i="1"/>
  <c r="D1371" i="1"/>
  <c r="C1371" i="1"/>
  <c r="H1371" i="1" s="1"/>
  <c r="G1370" i="1"/>
  <c r="D1370" i="1"/>
  <c r="C1370" i="1"/>
  <c r="H1370" i="1" s="1"/>
  <c r="G1369" i="1"/>
  <c r="D1369" i="1"/>
  <c r="C1369" i="1"/>
  <c r="H1369" i="1" s="1"/>
  <c r="G1368" i="1"/>
  <c r="D1368" i="1"/>
  <c r="C1368" i="1"/>
  <c r="H1368" i="1" s="1"/>
  <c r="G1367" i="1"/>
  <c r="D1367" i="1"/>
  <c r="C1367" i="1"/>
  <c r="H1367" i="1" s="1"/>
  <c r="G1366" i="1"/>
  <c r="D1366" i="1"/>
  <c r="C1366" i="1"/>
  <c r="H1366" i="1" s="1"/>
  <c r="G1365" i="1"/>
  <c r="D1365" i="1"/>
  <c r="C1365" i="1"/>
  <c r="H1365" i="1" s="1"/>
  <c r="G1364" i="1"/>
  <c r="D1364" i="1"/>
  <c r="C1364" i="1"/>
  <c r="H1364" i="1" s="1"/>
  <c r="G1363" i="1"/>
  <c r="D1363" i="1"/>
  <c r="C1363" i="1"/>
  <c r="H1363" i="1" s="1"/>
  <c r="G1362" i="1"/>
  <c r="D1362" i="1"/>
  <c r="C1362" i="1"/>
  <c r="H1362" i="1" s="1"/>
  <c r="G1361" i="1"/>
  <c r="D1361" i="1"/>
  <c r="C1361" i="1"/>
  <c r="H1361" i="1" s="1"/>
  <c r="G1360" i="1"/>
  <c r="D1360" i="1"/>
  <c r="C1360" i="1"/>
  <c r="H1360" i="1" s="1"/>
  <c r="G1359" i="1"/>
  <c r="D1359" i="1"/>
  <c r="C1359" i="1"/>
  <c r="H1359" i="1" s="1"/>
  <c r="G1358" i="1"/>
  <c r="D1358" i="1"/>
  <c r="C1358" i="1"/>
  <c r="H1358" i="1" s="1"/>
  <c r="G1357" i="1"/>
  <c r="D1357" i="1"/>
  <c r="C1357" i="1"/>
  <c r="H1357" i="1" s="1"/>
  <c r="G1356" i="1"/>
  <c r="D1356" i="1"/>
  <c r="C1356" i="1"/>
  <c r="H1356" i="1" s="1"/>
  <c r="G1355" i="1"/>
  <c r="D1355" i="1"/>
  <c r="C1355" i="1"/>
  <c r="H1355" i="1" s="1"/>
  <c r="G1354" i="1"/>
  <c r="D1354" i="1"/>
  <c r="C1354" i="1"/>
  <c r="H1354" i="1" s="1"/>
  <c r="G1353" i="1"/>
  <c r="D1353" i="1"/>
  <c r="C1353" i="1"/>
  <c r="H1353" i="1" s="1"/>
  <c r="G1352" i="1"/>
  <c r="D1352" i="1"/>
  <c r="C1352" i="1"/>
  <c r="H1352" i="1" s="1"/>
  <c r="G1351" i="1"/>
  <c r="D1351" i="1"/>
  <c r="C1351" i="1"/>
  <c r="H1351" i="1" s="1"/>
  <c r="G1350" i="1"/>
  <c r="D1350" i="1"/>
  <c r="C1350" i="1"/>
  <c r="H1350" i="1" s="1"/>
  <c r="G1349" i="1"/>
  <c r="D1349" i="1"/>
  <c r="C1349" i="1"/>
  <c r="H1349" i="1" s="1"/>
  <c r="G1348" i="1"/>
  <c r="D1348" i="1"/>
  <c r="C1348" i="1"/>
  <c r="H1348" i="1" s="1"/>
  <c r="G1347" i="1"/>
  <c r="D1347" i="1"/>
  <c r="C1347" i="1"/>
  <c r="H1347" i="1" s="1"/>
  <c r="G1346" i="1"/>
  <c r="D1346" i="1"/>
  <c r="C1346" i="1"/>
  <c r="H1346" i="1" s="1"/>
  <c r="G1345" i="1"/>
  <c r="D1345" i="1"/>
  <c r="C1345" i="1"/>
  <c r="H1345" i="1" s="1"/>
  <c r="G1344" i="1"/>
  <c r="D1344" i="1"/>
  <c r="C1344" i="1"/>
  <c r="H1344" i="1" s="1"/>
  <c r="G1343" i="1"/>
  <c r="D1343" i="1"/>
  <c r="C1343" i="1"/>
  <c r="H1343" i="1" s="1"/>
  <c r="G1342" i="1"/>
  <c r="D1342" i="1"/>
  <c r="C1342" i="1"/>
  <c r="D1341" i="1"/>
  <c r="G1341" i="1" s="1"/>
  <c r="C1341" i="1"/>
  <c r="D1340" i="1"/>
  <c r="C1340" i="1"/>
  <c r="G1339" i="1"/>
  <c r="D1339" i="1"/>
  <c r="C1339" i="1"/>
  <c r="H1339" i="1" s="1"/>
  <c r="D1338" i="1"/>
  <c r="G1338" i="1" s="1"/>
  <c r="C1338" i="1"/>
  <c r="G1337" i="1"/>
  <c r="D1337" i="1"/>
  <c r="C1337" i="1"/>
  <c r="H1337" i="1" s="1"/>
  <c r="G1336" i="1"/>
  <c r="D1336" i="1"/>
  <c r="C1336" i="1"/>
  <c r="H1336" i="1" s="1"/>
  <c r="G1335" i="1"/>
  <c r="D1335" i="1"/>
  <c r="C1335" i="1"/>
  <c r="H1335" i="1" s="1"/>
  <c r="G1334" i="1"/>
  <c r="D1334" i="1"/>
  <c r="C1334" i="1"/>
  <c r="H1334" i="1" s="1"/>
  <c r="G1333" i="1"/>
  <c r="D1333" i="1"/>
  <c r="C1333" i="1"/>
  <c r="H1333" i="1" s="1"/>
  <c r="G1332" i="1"/>
  <c r="D1332" i="1"/>
  <c r="C1332" i="1"/>
  <c r="H1332" i="1" s="1"/>
  <c r="G1331" i="1"/>
  <c r="D1331" i="1"/>
  <c r="C1331" i="1"/>
  <c r="H1331" i="1" s="1"/>
  <c r="G1330" i="1"/>
  <c r="D1330" i="1"/>
  <c r="C1330" i="1"/>
  <c r="H1330" i="1" s="1"/>
  <c r="G1329" i="1"/>
  <c r="D1329" i="1"/>
  <c r="C1329" i="1"/>
  <c r="H1329" i="1" s="1"/>
  <c r="G1328" i="1"/>
  <c r="D1328" i="1"/>
  <c r="C1328" i="1"/>
  <c r="H1328" i="1" s="1"/>
  <c r="G1327" i="1"/>
  <c r="D1327" i="1"/>
  <c r="C1327" i="1"/>
  <c r="H1327" i="1" s="1"/>
  <c r="G1326" i="1"/>
  <c r="D1326" i="1"/>
  <c r="C1326" i="1"/>
  <c r="H1326" i="1" s="1"/>
  <c r="G1325" i="1"/>
  <c r="D1325" i="1"/>
  <c r="C1325" i="1"/>
  <c r="H1325" i="1" s="1"/>
  <c r="G1324" i="1"/>
  <c r="D1324" i="1"/>
  <c r="C1324" i="1"/>
  <c r="H1324" i="1" s="1"/>
  <c r="G1323" i="1"/>
  <c r="D1323" i="1"/>
  <c r="C1323" i="1"/>
  <c r="H1323" i="1" s="1"/>
  <c r="G1322" i="1"/>
  <c r="D1322" i="1"/>
  <c r="C1322" i="1"/>
  <c r="H1322" i="1" s="1"/>
  <c r="G1321" i="1"/>
  <c r="D1321" i="1"/>
  <c r="C1321" i="1"/>
  <c r="H1321" i="1" s="1"/>
  <c r="G1320" i="1"/>
  <c r="D1320" i="1"/>
  <c r="C1320" i="1"/>
  <c r="H1320" i="1" s="1"/>
  <c r="G1319" i="1"/>
  <c r="D1319" i="1"/>
  <c r="C1319" i="1"/>
  <c r="H1319" i="1" s="1"/>
  <c r="G1318" i="1"/>
  <c r="D1318" i="1"/>
  <c r="C1318" i="1"/>
  <c r="H1318" i="1" s="1"/>
  <c r="G1317" i="1"/>
  <c r="D1317" i="1"/>
  <c r="C1317" i="1"/>
  <c r="H1317" i="1" s="1"/>
  <c r="G1316" i="1"/>
  <c r="D1316" i="1"/>
  <c r="C1316" i="1"/>
  <c r="H1316" i="1" s="1"/>
  <c r="G1315" i="1"/>
  <c r="D1315" i="1"/>
  <c r="C1315" i="1"/>
  <c r="H1315" i="1" s="1"/>
  <c r="D1314" i="1"/>
  <c r="G1314" i="1" s="1"/>
  <c r="C1314" i="1"/>
  <c r="G1313" i="1"/>
  <c r="D1313" i="1"/>
  <c r="C1313" i="1"/>
  <c r="H1313" i="1" s="1"/>
  <c r="G1312" i="1"/>
  <c r="D1312" i="1"/>
  <c r="C1312" i="1"/>
  <c r="H1312" i="1" s="1"/>
  <c r="G1311" i="1"/>
  <c r="D1311" i="1"/>
  <c r="C1311" i="1"/>
  <c r="G1310" i="1"/>
  <c r="D1310" i="1"/>
  <c r="C1310" i="1"/>
  <c r="H1310" i="1" s="1"/>
  <c r="G1309" i="1"/>
  <c r="D1309" i="1"/>
  <c r="C1309" i="1"/>
  <c r="H1309" i="1" s="1"/>
  <c r="G1308" i="1"/>
  <c r="D1308" i="1"/>
  <c r="C1308" i="1"/>
  <c r="H1308" i="1" s="1"/>
  <c r="G1307" i="1"/>
  <c r="D1307" i="1"/>
  <c r="C1307" i="1"/>
  <c r="H1307" i="1" s="1"/>
  <c r="D1306" i="1"/>
  <c r="G1306" i="1" s="1"/>
  <c r="C1306" i="1"/>
  <c r="G1305" i="1"/>
  <c r="D1305" i="1"/>
  <c r="C1305" i="1"/>
  <c r="H1305" i="1" s="1"/>
  <c r="G1304" i="1"/>
  <c r="D1304" i="1"/>
  <c r="C1304" i="1"/>
  <c r="H1304" i="1" s="1"/>
  <c r="G1303" i="1"/>
  <c r="D1303" i="1"/>
  <c r="C1303" i="1"/>
  <c r="H1303" i="1" s="1"/>
  <c r="D1302" i="1"/>
  <c r="G1302" i="1" s="1"/>
  <c r="C1302" i="1"/>
  <c r="H1302" i="1" s="1"/>
  <c r="D1301" i="1"/>
  <c r="G1301" i="1" s="1"/>
  <c r="C1301" i="1"/>
  <c r="H1301" i="1" s="1"/>
  <c r="C1300" i="1"/>
  <c r="G1299" i="1"/>
  <c r="D1299" i="1"/>
  <c r="C1299" i="1"/>
  <c r="H1299" i="1" s="1"/>
  <c r="G1298" i="1"/>
  <c r="D1298" i="1"/>
  <c r="C1298" i="1"/>
  <c r="H1298" i="1" s="1"/>
  <c r="G1297" i="1"/>
  <c r="D1297" i="1"/>
  <c r="C1297" i="1"/>
  <c r="H1297" i="1" s="1"/>
  <c r="G1296" i="1"/>
  <c r="D1296" i="1"/>
  <c r="C1296" i="1"/>
  <c r="H1296" i="1" s="1"/>
  <c r="G1295" i="1"/>
  <c r="D1295" i="1"/>
  <c r="C1295" i="1"/>
  <c r="H1295" i="1" s="1"/>
  <c r="G1294" i="1"/>
  <c r="D1294" i="1"/>
  <c r="C1294" i="1"/>
  <c r="H1294" i="1" s="1"/>
  <c r="G1293" i="1"/>
  <c r="D1293" i="1"/>
  <c r="C1293" i="1"/>
  <c r="H1293" i="1" s="1"/>
  <c r="D1292" i="1"/>
  <c r="C1292" i="1"/>
  <c r="H1292" i="1" s="1"/>
  <c r="G1291" i="1"/>
  <c r="D1291" i="1"/>
  <c r="C1291" i="1"/>
  <c r="H1291" i="1" s="1"/>
  <c r="G1290" i="1"/>
  <c r="D1290" i="1"/>
  <c r="C1290" i="1"/>
  <c r="H1290" i="1" s="1"/>
  <c r="G1289" i="1"/>
  <c r="D1289" i="1"/>
  <c r="C1289" i="1"/>
  <c r="H1289" i="1" s="1"/>
  <c r="G1288" i="1"/>
  <c r="D1288" i="1"/>
  <c r="C1288" i="1"/>
  <c r="H1288" i="1" s="1"/>
  <c r="G1287" i="1"/>
  <c r="D1287" i="1"/>
  <c r="C1287" i="1"/>
  <c r="H1287" i="1" s="1"/>
  <c r="G1286" i="1"/>
  <c r="D1286" i="1"/>
  <c r="C1286" i="1"/>
  <c r="H1286" i="1" s="1"/>
  <c r="G1285" i="1"/>
  <c r="D1285" i="1"/>
  <c r="C1285" i="1"/>
  <c r="H1285" i="1" s="1"/>
  <c r="G1284" i="1"/>
  <c r="D1284" i="1"/>
  <c r="C1284" i="1"/>
  <c r="H1284" i="1" s="1"/>
  <c r="G1283" i="1"/>
  <c r="D1283" i="1"/>
  <c r="C1283" i="1"/>
  <c r="H1283" i="1" s="1"/>
  <c r="G1282" i="1"/>
  <c r="D1282" i="1"/>
  <c r="C1282" i="1"/>
  <c r="H1282" i="1" s="1"/>
  <c r="G1281" i="1"/>
  <c r="D1281" i="1"/>
  <c r="C1281" i="1"/>
  <c r="H1281" i="1" s="1"/>
  <c r="G1280" i="1"/>
  <c r="D1280" i="1"/>
  <c r="C1280" i="1"/>
  <c r="H1280" i="1" s="1"/>
  <c r="G1279" i="1"/>
  <c r="D1279" i="1"/>
  <c r="C1279" i="1"/>
  <c r="H1279" i="1" s="1"/>
  <c r="D1278" i="1"/>
  <c r="G1277" i="1"/>
  <c r="D1277" i="1"/>
  <c r="C1277" i="1"/>
  <c r="H1277" i="1" s="1"/>
  <c r="G1276" i="1"/>
  <c r="D1276" i="1"/>
  <c r="C1276" i="1"/>
  <c r="H1276" i="1" s="1"/>
  <c r="G1275" i="1"/>
  <c r="D1275" i="1"/>
  <c r="C1275" i="1"/>
  <c r="H1275" i="1" s="1"/>
  <c r="G1274" i="1"/>
  <c r="D1274" i="1"/>
  <c r="C1274" i="1"/>
  <c r="H1274" i="1" s="1"/>
  <c r="G1273" i="1"/>
  <c r="D1273" i="1"/>
  <c r="C1273" i="1"/>
  <c r="H1273" i="1" s="1"/>
  <c r="G1272" i="1"/>
  <c r="D1272" i="1"/>
  <c r="C1272" i="1"/>
  <c r="H1272" i="1" s="1"/>
  <c r="G1271" i="1"/>
  <c r="D1271" i="1"/>
  <c r="C1271" i="1"/>
  <c r="H1271" i="1" s="1"/>
  <c r="G1270" i="1"/>
  <c r="D1270" i="1"/>
  <c r="C1270" i="1"/>
  <c r="H1270" i="1" s="1"/>
  <c r="G1269" i="1"/>
  <c r="D1269" i="1"/>
  <c r="C1269" i="1"/>
  <c r="H1269" i="1" s="1"/>
  <c r="G1268" i="1"/>
  <c r="D1268" i="1"/>
  <c r="C1268" i="1"/>
  <c r="H1268" i="1" s="1"/>
  <c r="G1267" i="1"/>
  <c r="D1267" i="1"/>
  <c r="C1267" i="1"/>
  <c r="H1267" i="1" s="1"/>
  <c r="G1266" i="1"/>
  <c r="D1266" i="1"/>
  <c r="C1266" i="1"/>
  <c r="H1266" i="1" s="1"/>
  <c r="G1265" i="1"/>
  <c r="D1265" i="1"/>
  <c r="C1265" i="1"/>
  <c r="H1265" i="1" s="1"/>
  <c r="C1264" i="1"/>
  <c r="D1263" i="1"/>
  <c r="G1263" i="1" s="1"/>
  <c r="C1263" i="1"/>
  <c r="G1262" i="1"/>
  <c r="D1262" i="1"/>
  <c r="C1262" i="1"/>
  <c r="H1262" i="1" s="1"/>
  <c r="G1261" i="1"/>
  <c r="D1261" i="1"/>
  <c r="C1261" i="1"/>
  <c r="H1261" i="1" s="1"/>
  <c r="C1260" i="1"/>
  <c r="D1258" i="1"/>
  <c r="G1258" i="1" s="1"/>
  <c r="C1258" i="1"/>
  <c r="G1257" i="1"/>
  <c r="D1257" i="1"/>
  <c r="C1257" i="1"/>
  <c r="H1257" i="1" s="1"/>
  <c r="D1256" i="1"/>
  <c r="G1256" i="1" s="1"/>
  <c r="C1256" i="1"/>
  <c r="G1254" i="1"/>
  <c r="D1254" i="1"/>
  <c r="C1254" i="1"/>
  <c r="H1254" i="1" s="1"/>
  <c r="G1253" i="1"/>
  <c r="D1253" i="1"/>
  <c r="C1253" i="1"/>
  <c r="H1253" i="1" s="1"/>
  <c r="G1252" i="1"/>
  <c r="D1252" i="1"/>
  <c r="C1252" i="1"/>
  <c r="H1252" i="1" s="1"/>
  <c r="D1251" i="1"/>
  <c r="C1251" i="1"/>
  <c r="H1251" i="1" s="1"/>
  <c r="G1250" i="1"/>
  <c r="D1250" i="1"/>
  <c r="C1250" i="1"/>
  <c r="H1250" i="1" s="1"/>
  <c r="G1249" i="1"/>
  <c r="D1249" i="1"/>
  <c r="C1249" i="1"/>
  <c r="H1249" i="1" s="1"/>
  <c r="G1248" i="1"/>
  <c r="D1248" i="1"/>
  <c r="C1248" i="1"/>
  <c r="H1248" i="1" s="1"/>
  <c r="G1247" i="1"/>
  <c r="D1247" i="1"/>
  <c r="C1247" i="1"/>
  <c r="H1247" i="1" s="1"/>
  <c r="G1246" i="1"/>
  <c r="D1246" i="1"/>
  <c r="C1246" i="1"/>
  <c r="H1246" i="1" s="1"/>
  <c r="G1245" i="1"/>
  <c r="D1245" i="1"/>
  <c r="C1245" i="1"/>
  <c r="H1245" i="1" s="1"/>
  <c r="G1244" i="1"/>
  <c r="D1244" i="1"/>
  <c r="C1244" i="1"/>
  <c r="H1244" i="1" s="1"/>
  <c r="G1243" i="1"/>
  <c r="D1243" i="1"/>
  <c r="C1243" i="1"/>
  <c r="H1243" i="1" s="1"/>
  <c r="G1242" i="1"/>
  <c r="D1242" i="1"/>
  <c r="C1242" i="1"/>
  <c r="H1242" i="1" s="1"/>
  <c r="G1241" i="1"/>
  <c r="D1241" i="1"/>
  <c r="C1241" i="1"/>
  <c r="H1241" i="1" s="1"/>
  <c r="G1240" i="1"/>
  <c r="D1240" i="1"/>
  <c r="C1240" i="1"/>
  <c r="H1240" i="1" s="1"/>
  <c r="G1239" i="1"/>
  <c r="D1239" i="1"/>
  <c r="C1239" i="1"/>
  <c r="H1239" i="1" s="1"/>
  <c r="G1238" i="1"/>
  <c r="D1238" i="1"/>
  <c r="C1238" i="1"/>
  <c r="H1238" i="1" s="1"/>
  <c r="G1237" i="1"/>
  <c r="D1237" i="1"/>
  <c r="C1237" i="1"/>
  <c r="H1237" i="1" s="1"/>
  <c r="G1236" i="1"/>
  <c r="D1236" i="1"/>
  <c r="C1236" i="1"/>
  <c r="H1236" i="1" s="1"/>
  <c r="G1235" i="1"/>
  <c r="D1235" i="1"/>
  <c r="C1235" i="1"/>
  <c r="H1235" i="1" s="1"/>
  <c r="G1234" i="1"/>
  <c r="D1234" i="1"/>
  <c r="C1234" i="1"/>
  <c r="H1234" i="1" s="1"/>
  <c r="G1233" i="1"/>
  <c r="D1233" i="1"/>
  <c r="C1233" i="1"/>
  <c r="H1233" i="1" s="1"/>
  <c r="G1232" i="1"/>
  <c r="D1232" i="1"/>
  <c r="C1232" i="1"/>
  <c r="H1232" i="1" s="1"/>
  <c r="G1231" i="1"/>
  <c r="D1231" i="1"/>
  <c r="H1231" i="1" s="1"/>
  <c r="C1231" i="1"/>
  <c r="G1230" i="1"/>
  <c r="D1230" i="1"/>
  <c r="H1230" i="1" s="1"/>
  <c r="C1230" i="1"/>
  <c r="G1229" i="1"/>
  <c r="D1229" i="1"/>
  <c r="H1229" i="1" s="1"/>
  <c r="C1229" i="1"/>
  <c r="G1228" i="1"/>
  <c r="D1228" i="1"/>
  <c r="H1228" i="1" s="1"/>
  <c r="C1228" i="1"/>
  <c r="G1227" i="1"/>
  <c r="D1227" i="1"/>
  <c r="H1227" i="1" s="1"/>
  <c r="C1227" i="1"/>
  <c r="G1226" i="1"/>
  <c r="D1226" i="1"/>
  <c r="H1226" i="1" s="1"/>
  <c r="C1226" i="1"/>
  <c r="G1225" i="1"/>
  <c r="D1225" i="1"/>
  <c r="H1225" i="1" s="1"/>
  <c r="C1225" i="1"/>
  <c r="G1224" i="1"/>
  <c r="D1224" i="1"/>
  <c r="H1224" i="1" s="1"/>
  <c r="C1224" i="1"/>
  <c r="G1223" i="1"/>
  <c r="D1223" i="1"/>
  <c r="H1223" i="1" s="1"/>
  <c r="C1223" i="1"/>
  <c r="G1222" i="1"/>
  <c r="D1222" i="1"/>
  <c r="H1222" i="1" s="1"/>
  <c r="C1222" i="1"/>
  <c r="G1221" i="1"/>
  <c r="D1221" i="1"/>
  <c r="H1221" i="1" s="1"/>
  <c r="C1221" i="1"/>
  <c r="G1220" i="1"/>
  <c r="D1220" i="1"/>
  <c r="H1220" i="1" s="1"/>
  <c r="C1220" i="1"/>
  <c r="G1219" i="1"/>
  <c r="D1219" i="1"/>
  <c r="H1219" i="1" s="1"/>
  <c r="C1219" i="1"/>
  <c r="G1218" i="1"/>
  <c r="D1218" i="1"/>
  <c r="H1218" i="1" s="1"/>
  <c r="C1218" i="1"/>
  <c r="G1217" i="1"/>
  <c r="D1217" i="1"/>
  <c r="H1217" i="1" s="1"/>
  <c r="C1217" i="1"/>
  <c r="G1216" i="1"/>
  <c r="D1216" i="1"/>
  <c r="H1216" i="1" s="1"/>
  <c r="C1216" i="1"/>
  <c r="G1215" i="1"/>
  <c r="D1215" i="1"/>
  <c r="H1215" i="1" s="1"/>
  <c r="C1215" i="1"/>
  <c r="G1214" i="1"/>
  <c r="D1214" i="1"/>
  <c r="H1214" i="1" s="1"/>
  <c r="C1214" i="1"/>
  <c r="G1213" i="1"/>
  <c r="D1213" i="1"/>
  <c r="H1213" i="1" s="1"/>
  <c r="C1213" i="1"/>
  <c r="G1212" i="1"/>
  <c r="D1212" i="1"/>
  <c r="H1212" i="1" s="1"/>
  <c r="C1212" i="1"/>
  <c r="G1211" i="1"/>
  <c r="D1211" i="1"/>
  <c r="H1211" i="1" s="1"/>
  <c r="C1211" i="1"/>
  <c r="G1210" i="1"/>
  <c r="D1210" i="1"/>
  <c r="H1210" i="1" s="1"/>
  <c r="C1210" i="1"/>
  <c r="G1209" i="1"/>
  <c r="D1209" i="1"/>
  <c r="H1209" i="1" s="1"/>
  <c r="C1209" i="1"/>
  <c r="G1208" i="1"/>
  <c r="D1208" i="1"/>
  <c r="H1208" i="1" s="1"/>
  <c r="C1208" i="1"/>
  <c r="D1207" i="1"/>
  <c r="G1206" i="1"/>
  <c r="D1206" i="1"/>
  <c r="H1206" i="1" s="1"/>
  <c r="C1206" i="1"/>
  <c r="G1205" i="1"/>
  <c r="D1205" i="1"/>
  <c r="H1205" i="1" s="1"/>
  <c r="C1205" i="1"/>
  <c r="G1204" i="1"/>
  <c r="D1204" i="1"/>
  <c r="H1204" i="1" s="1"/>
  <c r="C1204" i="1"/>
  <c r="D1203" i="1"/>
  <c r="C1203" i="1"/>
  <c r="D1202" i="1"/>
  <c r="C1202" i="1"/>
  <c r="G1202" i="1" s="1"/>
  <c r="D1201" i="1"/>
  <c r="D1200" i="1"/>
  <c r="C1200" i="1"/>
  <c r="G1200" i="1" s="1"/>
  <c r="G1199" i="1"/>
  <c r="D1199" i="1"/>
  <c r="H1199" i="1" s="1"/>
  <c r="C1199" i="1"/>
  <c r="G1198" i="1"/>
  <c r="D1198" i="1"/>
  <c r="H1198" i="1" s="1"/>
  <c r="C1198" i="1"/>
  <c r="G1197" i="1"/>
  <c r="D1197" i="1"/>
  <c r="H1197" i="1" s="1"/>
  <c r="C1197" i="1"/>
  <c r="G1196" i="1"/>
  <c r="D1196" i="1"/>
  <c r="H1196" i="1" s="1"/>
  <c r="C1196" i="1"/>
  <c r="G1195" i="1"/>
  <c r="D1195" i="1"/>
  <c r="H1195" i="1" s="1"/>
  <c r="C1195" i="1"/>
  <c r="G1194" i="1"/>
  <c r="D1194" i="1"/>
  <c r="H1194" i="1" s="1"/>
  <c r="C1194" i="1"/>
  <c r="G1193" i="1"/>
  <c r="D1193" i="1"/>
  <c r="H1193" i="1" s="1"/>
  <c r="C1193" i="1"/>
  <c r="G1192" i="1"/>
  <c r="D1192" i="1"/>
  <c r="H1192" i="1" s="1"/>
  <c r="C1192" i="1"/>
  <c r="G1191" i="1"/>
  <c r="D1191" i="1"/>
  <c r="H1191" i="1" s="1"/>
  <c r="C1191" i="1"/>
  <c r="G1190" i="1"/>
  <c r="D1190" i="1"/>
  <c r="H1190" i="1" s="1"/>
  <c r="C1190" i="1"/>
  <c r="G1189" i="1"/>
  <c r="D1189" i="1"/>
  <c r="H1189" i="1" s="1"/>
  <c r="C1189" i="1"/>
  <c r="G1188" i="1"/>
  <c r="D1188" i="1"/>
  <c r="H1188" i="1" s="1"/>
  <c r="C1188" i="1"/>
  <c r="G1187" i="1"/>
  <c r="D1187" i="1"/>
  <c r="H1187" i="1" s="1"/>
  <c r="C1187" i="1"/>
  <c r="G1186" i="1"/>
  <c r="D1186" i="1"/>
  <c r="H1186" i="1" s="1"/>
  <c r="C1186" i="1"/>
  <c r="G1185" i="1"/>
  <c r="D1185" i="1"/>
  <c r="H1185" i="1" s="1"/>
  <c r="C1185" i="1"/>
  <c r="G1184" i="1"/>
  <c r="D1184" i="1"/>
  <c r="H1184" i="1" s="1"/>
  <c r="C1184" i="1"/>
  <c r="D1183" i="1"/>
  <c r="H1183" i="1" s="1"/>
  <c r="C1183" i="1"/>
  <c r="D1182" i="1"/>
  <c r="G1179" i="1"/>
  <c r="D1179" i="1"/>
  <c r="H1179" i="1" s="1"/>
  <c r="C1179" i="1"/>
  <c r="G1178" i="1"/>
  <c r="D1178" i="1"/>
  <c r="H1178" i="1" s="1"/>
  <c r="C1178" i="1"/>
  <c r="D1177" i="1"/>
  <c r="H1177" i="1" s="1"/>
  <c r="C1177" i="1"/>
  <c r="G1176" i="1"/>
  <c r="D1176" i="1"/>
  <c r="H1176" i="1" s="1"/>
  <c r="C1176" i="1"/>
  <c r="G1175" i="1"/>
  <c r="D1175" i="1"/>
  <c r="H1175" i="1" s="1"/>
  <c r="C1175" i="1"/>
  <c r="G1174" i="1"/>
  <c r="D1174" i="1"/>
  <c r="H1174" i="1" s="1"/>
  <c r="C1174" i="1"/>
  <c r="G1173" i="1"/>
  <c r="D1173" i="1"/>
  <c r="H1173" i="1" s="1"/>
  <c r="C1173" i="1"/>
  <c r="G1172" i="1"/>
  <c r="D1172" i="1"/>
  <c r="H1172" i="1" s="1"/>
  <c r="C1172" i="1"/>
  <c r="G1171" i="1"/>
  <c r="D1171" i="1"/>
  <c r="H1171" i="1" s="1"/>
  <c r="C1171" i="1"/>
  <c r="G1170" i="1"/>
  <c r="D1170" i="1"/>
  <c r="H1170" i="1" s="1"/>
  <c r="C1170" i="1"/>
  <c r="D1169" i="1"/>
  <c r="H1169" i="1" s="1"/>
  <c r="C1169" i="1"/>
  <c r="G1168" i="1"/>
  <c r="D1168" i="1"/>
  <c r="H1168" i="1" s="1"/>
  <c r="C1168" i="1"/>
  <c r="D1167" i="1"/>
  <c r="H1167" i="1" s="1"/>
  <c r="C1167" i="1"/>
  <c r="G1166" i="1"/>
  <c r="D1166" i="1"/>
  <c r="H1166" i="1" s="1"/>
  <c r="C1166" i="1"/>
  <c r="G1165" i="1"/>
  <c r="D1165" i="1"/>
  <c r="H1165" i="1" s="1"/>
  <c r="C1165" i="1"/>
  <c r="G1164" i="1"/>
  <c r="D1164" i="1"/>
  <c r="H1164" i="1" s="1"/>
  <c r="C1164" i="1"/>
  <c r="G1163" i="1"/>
  <c r="D1163" i="1"/>
  <c r="H1163" i="1" s="1"/>
  <c r="C1163" i="1"/>
  <c r="G1162" i="1"/>
  <c r="D1162" i="1"/>
  <c r="H1162" i="1" s="1"/>
  <c r="C1162" i="1"/>
  <c r="G1161" i="1"/>
  <c r="D1161" i="1"/>
  <c r="H1161" i="1" s="1"/>
  <c r="C1161" i="1"/>
  <c r="G1160" i="1"/>
  <c r="D1160" i="1"/>
  <c r="H1160" i="1" s="1"/>
  <c r="C1160" i="1"/>
  <c r="G1159" i="1"/>
  <c r="D1159" i="1"/>
  <c r="H1159" i="1" s="1"/>
  <c r="C1159" i="1"/>
  <c r="G1158" i="1"/>
  <c r="D1158" i="1"/>
  <c r="H1158" i="1" s="1"/>
  <c r="C1158" i="1"/>
  <c r="G1157" i="1"/>
  <c r="D1157" i="1"/>
  <c r="H1157" i="1" s="1"/>
  <c r="C1157" i="1"/>
  <c r="G1156" i="1"/>
  <c r="D1156" i="1"/>
  <c r="H1156" i="1" s="1"/>
  <c r="C1156" i="1"/>
  <c r="G1155" i="1"/>
  <c r="D1155" i="1"/>
  <c r="H1155" i="1" s="1"/>
  <c r="C1155" i="1"/>
  <c r="G1154" i="1"/>
  <c r="D1154" i="1"/>
  <c r="H1154" i="1" s="1"/>
  <c r="C1154" i="1"/>
  <c r="G1153" i="1"/>
  <c r="D1153" i="1"/>
  <c r="H1153" i="1" s="1"/>
  <c r="C1153" i="1"/>
  <c r="C1152" i="1"/>
  <c r="G1151" i="1"/>
  <c r="D1151" i="1"/>
  <c r="H1151" i="1" s="1"/>
  <c r="C1151" i="1"/>
  <c r="G1150" i="1"/>
  <c r="D1150" i="1"/>
  <c r="H1150" i="1" s="1"/>
  <c r="C1150" i="1"/>
  <c r="G1149" i="1"/>
  <c r="D1149" i="1"/>
  <c r="H1149" i="1" s="1"/>
  <c r="C1149" i="1"/>
  <c r="G1148" i="1"/>
  <c r="D1148" i="1"/>
  <c r="H1148" i="1" s="1"/>
  <c r="C1148" i="1"/>
  <c r="G1147" i="1"/>
  <c r="D1147" i="1"/>
  <c r="H1147" i="1" s="1"/>
  <c r="C1147" i="1"/>
  <c r="G1146" i="1"/>
  <c r="D1146" i="1"/>
  <c r="H1146" i="1" s="1"/>
  <c r="C1146" i="1"/>
  <c r="G1145" i="1"/>
  <c r="D1145" i="1"/>
  <c r="H1145" i="1" s="1"/>
  <c r="C1145" i="1"/>
  <c r="G1144" i="1"/>
  <c r="D1144" i="1"/>
  <c r="H1144" i="1" s="1"/>
  <c r="C1144" i="1"/>
  <c r="G1143" i="1"/>
  <c r="D1143" i="1"/>
  <c r="H1143" i="1" s="1"/>
  <c r="C1143" i="1"/>
  <c r="G1142" i="1"/>
  <c r="D1142" i="1"/>
  <c r="H1142" i="1" s="1"/>
  <c r="C1142" i="1"/>
  <c r="G1141" i="1"/>
  <c r="D1141" i="1"/>
  <c r="H1141" i="1" s="1"/>
  <c r="C1141" i="1"/>
  <c r="D1140" i="1"/>
  <c r="G1139" i="1"/>
  <c r="D1139" i="1"/>
  <c r="H1139" i="1" s="1"/>
  <c r="C1139" i="1"/>
  <c r="G1138" i="1"/>
  <c r="D1138" i="1"/>
  <c r="H1138" i="1" s="1"/>
  <c r="C1138" i="1"/>
  <c r="G1137" i="1"/>
  <c r="D1137" i="1"/>
  <c r="H1137" i="1" s="1"/>
  <c r="C1137" i="1"/>
  <c r="G1136" i="1"/>
  <c r="D1136" i="1"/>
  <c r="H1136" i="1" s="1"/>
  <c r="C1136" i="1"/>
  <c r="G1135" i="1"/>
  <c r="D1135" i="1"/>
  <c r="H1135" i="1" s="1"/>
  <c r="C1135" i="1"/>
  <c r="G1134" i="1"/>
  <c r="D1134" i="1"/>
  <c r="H1134" i="1" s="1"/>
  <c r="C1134" i="1"/>
  <c r="G1133" i="1"/>
  <c r="D1133" i="1"/>
  <c r="H1133" i="1" s="1"/>
  <c r="C1133" i="1"/>
  <c r="G1132" i="1"/>
  <c r="D1132" i="1"/>
  <c r="H1132" i="1" s="1"/>
  <c r="C1132" i="1"/>
  <c r="G1131" i="1"/>
  <c r="D1131" i="1"/>
  <c r="H1131" i="1" s="1"/>
  <c r="C1131" i="1"/>
  <c r="G1130" i="1"/>
  <c r="D1130" i="1"/>
  <c r="H1130" i="1" s="1"/>
  <c r="C1130" i="1"/>
  <c r="G1129" i="1"/>
  <c r="D1129" i="1"/>
  <c r="H1129" i="1" s="1"/>
  <c r="C1129" i="1"/>
  <c r="G1128" i="1"/>
  <c r="D1128" i="1"/>
  <c r="H1128" i="1" s="1"/>
  <c r="C1128" i="1"/>
  <c r="G1127" i="1"/>
  <c r="D1127" i="1"/>
  <c r="H1127" i="1" s="1"/>
  <c r="C1127" i="1"/>
  <c r="G1126" i="1"/>
  <c r="D1126" i="1"/>
  <c r="H1126" i="1" s="1"/>
  <c r="C1126" i="1"/>
  <c r="G1125" i="1"/>
  <c r="D1125" i="1"/>
  <c r="H1125" i="1" s="1"/>
  <c r="C1125" i="1"/>
  <c r="G1124" i="1"/>
  <c r="D1124" i="1"/>
  <c r="H1124" i="1" s="1"/>
  <c r="C1124" i="1"/>
  <c r="G1123" i="1"/>
  <c r="D1123" i="1"/>
  <c r="H1123" i="1" s="1"/>
  <c r="C1123" i="1"/>
  <c r="G1122" i="1"/>
  <c r="D1122" i="1"/>
  <c r="H1122" i="1" s="1"/>
  <c r="C1122" i="1"/>
  <c r="G1121" i="1"/>
  <c r="D1121" i="1"/>
  <c r="H1121" i="1" s="1"/>
  <c r="C1121" i="1"/>
  <c r="G1120" i="1"/>
  <c r="D1120" i="1"/>
  <c r="H1120" i="1" s="1"/>
  <c r="C1120" i="1"/>
  <c r="G1119" i="1"/>
  <c r="D1119" i="1"/>
  <c r="H1119" i="1" s="1"/>
  <c r="C1119" i="1"/>
  <c r="G1118" i="1"/>
  <c r="D1118" i="1"/>
  <c r="H1118" i="1" s="1"/>
  <c r="C1118" i="1"/>
  <c r="G1117" i="1"/>
  <c r="D1117" i="1"/>
  <c r="H1117" i="1" s="1"/>
  <c r="C1117" i="1"/>
  <c r="G1116" i="1"/>
  <c r="D1116" i="1"/>
  <c r="H1116" i="1" s="1"/>
  <c r="C1116" i="1"/>
  <c r="G1115" i="1"/>
  <c r="D1115" i="1"/>
  <c r="H1115" i="1" s="1"/>
  <c r="C1115" i="1"/>
  <c r="G1114" i="1"/>
  <c r="D1114" i="1"/>
  <c r="H1114" i="1" s="1"/>
  <c r="C1114" i="1"/>
  <c r="G1113" i="1"/>
  <c r="D1113" i="1"/>
  <c r="H1113" i="1" s="1"/>
  <c r="C1113" i="1"/>
  <c r="G1112" i="1"/>
  <c r="D1112" i="1"/>
  <c r="H1112" i="1" s="1"/>
  <c r="C1112" i="1"/>
  <c r="G1111" i="1"/>
  <c r="D1111" i="1"/>
  <c r="H1111" i="1" s="1"/>
  <c r="C1111" i="1"/>
  <c r="G1110" i="1"/>
  <c r="D1110" i="1"/>
  <c r="H1110" i="1" s="1"/>
  <c r="C1110" i="1"/>
  <c r="G1109" i="1"/>
  <c r="D1109" i="1"/>
  <c r="H1109" i="1" s="1"/>
  <c r="C1109" i="1"/>
  <c r="G1108" i="1"/>
  <c r="D1108" i="1"/>
  <c r="H1108" i="1" s="1"/>
  <c r="C1108" i="1"/>
  <c r="G1107" i="1"/>
  <c r="D1107" i="1"/>
  <c r="H1107" i="1" s="1"/>
  <c r="C1107" i="1"/>
  <c r="G1106" i="1"/>
  <c r="D1106" i="1"/>
  <c r="H1106" i="1" s="1"/>
  <c r="C1106" i="1"/>
  <c r="G1105" i="1"/>
  <c r="D1105" i="1"/>
  <c r="H1105" i="1" s="1"/>
  <c r="C1105" i="1"/>
  <c r="G1104" i="1"/>
  <c r="D1104" i="1"/>
  <c r="H1104" i="1" s="1"/>
  <c r="C1104" i="1"/>
  <c r="G1103" i="1"/>
  <c r="D1103" i="1"/>
  <c r="H1103" i="1" s="1"/>
  <c r="C1103" i="1"/>
  <c r="G1102" i="1"/>
  <c r="D1102" i="1"/>
  <c r="H1102" i="1" s="1"/>
  <c r="C1102" i="1"/>
  <c r="G1101" i="1"/>
  <c r="D1101" i="1"/>
  <c r="H1101" i="1" s="1"/>
  <c r="C1101" i="1"/>
  <c r="G1100" i="1"/>
  <c r="D1100" i="1"/>
  <c r="H1100" i="1" s="1"/>
  <c r="C1100" i="1"/>
  <c r="G1099" i="1"/>
  <c r="D1099" i="1"/>
  <c r="H1099" i="1" s="1"/>
  <c r="C1099" i="1"/>
  <c r="G1098" i="1"/>
  <c r="D1098" i="1"/>
  <c r="H1098" i="1" s="1"/>
  <c r="C1098" i="1"/>
  <c r="G1097" i="1"/>
  <c r="D1097" i="1"/>
  <c r="H1097" i="1" s="1"/>
  <c r="C1097" i="1"/>
  <c r="G1096" i="1"/>
  <c r="D1096" i="1"/>
  <c r="H1096" i="1" s="1"/>
  <c r="C1096" i="1"/>
  <c r="G1095" i="1"/>
  <c r="D1095" i="1"/>
  <c r="H1095" i="1" s="1"/>
  <c r="C1095" i="1"/>
  <c r="G1094" i="1"/>
  <c r="D1094" i="1"/>
  <c r="H1094" i="1" s="1"/>
  <c r="C1094" i="1"/>
  <c r="D1092" i="1"/>
  <c r="H1092" i="1" s="1"/>
  <c r="C1092" i="1"/>
  <c r="G1091" i="1"/>
  <c r="D1091" i="1"/>
  <c r="H1091" i="1" s="1"/>
  <c r="C1091" i="1"/>
  <c r="D1090" i="1"/>
  <c r="H1090" i="1" s="1"/>
  <c r="C1090" i="1"/>
  <c r="D1089" i="1"/>
  <c r="H1089" i="1" s="1"/>
  <c r="C1089" i="1"/>
  <c r="G1088" i="1"/>
  <c r="D1088" i="1"/>
  <c r="H1088" i="1" s="1"/>
  <c r="C1088" i="1"/>
  <c r="C1087" i="1"/>
  <c r="G1086" i="1"/>
  <c r="D1086" i="1"/>
  <c r="H1086" i="1" s="1"/>
  <c r="C1086" i="1"/>
  <c r="G1085" i="1"/>
  <c r="D1085" i="1"/>
  <c r="H1085" i="1" s="1"/>
  <c r="C1085" i="1"/>
  <c r="G1084" i="1"/>
  <c r="D1084" i="1"/>
  <c r="H1084" i="1" s="1"/>
  <c r="C1084" i="1"/>
  <c r="G1083" i="1"/>
  <c r="D1083" i="1"/>
  <c r="H1083" i="1" s="1"/>
  <c r="C1083" i="1"/>
  <c r="G1082" i="1"/>
  <c r="D1082" i="1"/>
  <c r="H1082" i="1" s="1"/>
  <c r="C1082" i="1"/>
  <c r="G1081" i="1"/>
  <c r="D1081" i="1"/>
  <c r="H1081" i="1" s="1"/>
  <c r="C1081" i="1"/>
  <c r="G1080" i="1"/>
  <c r="D1080" i="1"/>
  <c r="H1080" i="1" s="1"/>
  <c r="C1080" i="1"/>
  <c r="G1079" i="1"/>
  <c r="D1079" i="1"/>
  <c r="H1079" i="1" s="1"/>
  <c r="C1079" i="1"/>
  <c r="G1078" i="1"/>
  <c r="D1078" i="1"/>
  <c r="H1078" i="1" s="1"/>
  <c r="C1078" i="1"/>
  <c r="G1077" i="1"/>
  <c r="D1077" i="1"/>
  <c r="H1077" i="1" s="1"/>
  <c r="C1077" i="1"/>
  <c r="G1076" i="1"/>
  <c r="D1076" i="1"/>
  <c r="H1076" i="1" s="1"/>
  <c r="C1076" i="1"/>
  <c r="G1075" i="1"/>
  <c r="D1075" i="1"/>
  <c r="H1075" i="1" s="1"/>
  <c r="C1075" i="1"/>
  <c r="G1073" i="1"/>
  <c r="D1073" i="1"/>
  <c r="H1073" i="1" s="1"/>
  <c r="C1073" i="1"/>
  <c r="G1072" i="1"/>
  <c r="D1072" i="1"/>
  <c r="H1072" i="1" s="1"/>
  <c r="C1072" i="1"/>
  <c r="G1071" i="1"/>
  <c r="D1071" i="1"/>
  <c r="H1071" i="1" s="1"/>
  <c r="C1071" i="1"/>
  <c r="G1070" i="1"/>
  <c r="D1070" i="1"/>
  <c r="H1070" i="1" s="1"/>
  <c r="C1070" i="1"/>
  <c r="G1069" i="1"/>
  <c r="D1069" i="1"/>
  <c r="H1069" i="1" s="1"/>
  <c r="C1069" i="1"/>
  <c r="G1068" i="1"/>
  <c r="D1068" i="1"/>
  <c r="H1068" i="1" s="1"/>
  <c r="C1068" i="1"/>
  <c r="G1067" i="1"/>
  <c r="D1067" i="1"/>
  <c r="H1067" i="1" s="1"/>
  <c r="C1067" i="1"/>
  <c r="H1066" i="1"/>
  <c r="D1066" i="1"/>
  <c r="G1066" i="1" s="1"/>
  <c r="C1066" i="1"/>
  <c r="H1065" i="1"/>
  <c r="G1065" i="1"/>
  <c r="D1065" i="1"/>
  <c r="C1065" i="1"/>
  <c r="H1064" i="1"/>
  <c r="G1064" i="1"/>
  <c r="D1064" i="1"/>
  <c r="C1064" i="1"/>
  <c r="H1063" i="1"/>
  <c r="G1063" i="1"/>
  <c r="D1063" i="1"/>
  <c r="C1063" i="1"/>
  <c r="H1062" i="1"/>
  <c r="D1062" i="1"/>
  <c r="G1062" i="1" s="1"/>
  <c r="C1062" i="1"/>
  <c r="C1061" i="1"/>
  <c r="H1060" i="1"/>
  <c r="D1060" i="1"/>
  <c r="G1060" i="1" s="1"/>
  <c r="C1060" i="1"/>
  <c r="H1059" i="1"/>
  <c r="D1059" i="1"/>
  <c r="G1059" i="1" s="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G1052" i="1"/>
  <c r="D1052" i="1"/>
  <c r="H1052" i="1" s="1"/>
  <c r="C1052" i="1"/>
  <c r="H1051" i="1"/>
  <c r="G1051" i="1"/>
  <c r="D1051" i="1"/>
  <c r="C1051" i="1"/>
  <c r="G1050" i="1"/>
  <c r="D1050" i="1"/>
  <c r="H1050" i="1" s="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G1039" i="1"/>
  <c r="D1039" i="1"/>
  <c r="H1039" i="1" s="1"/>
  <c r="C1039" i="1"/>
  <c r="H1038" i="1"/>
  <c r="G1038" i="1"/>
  <c r="D1038" i="1"/>
  <c r="C1038" i="1"/>
  <c r="H1037" i="1"/>
  <c r="G1037" i="1"/>
  <c r="D1037" i="1"/>
  <c r="C1037" i="1"/>
  <c r="H1036" i="1"/>
  <c r="G1036" i="1"/>
  <c r="D1036" i="1"/>
  <c r="C1036" i="1"/>
  <c r="H1035" i="1"/>
  <c r="G1035" i="1"/>
  <c r="D1035" i="1"/>
  <c r="C1035" i="1"/>
  <c r="C1034" i="1"/>
  <c r="H1033" i="1"/>
  <c r="D1033" i="1"/>
  <c r="G1033" i="1" s="1"/>
  <c r="C1033" i="1"/>
  <c r="H1032" i="1"/>
  <c r="G1032" i="1"/>
  <c r="D1032" i="1"/>
  <c r="C1032" i="1"/>
  <c r="H1031" i="1"/>
  <c r="D1031" i="1"/>
  <c r="G1031" i="1" s="1"/>
  <c r="C1031" i="1"/>
  <c r="H1030" i="1"/>
  <c r="D1030" i="1"/>
  <c r="G1030" i="1" s="1"/>
  <c r="C1030" i="1"/>
  <c r="H1029" i="1"/>
  <c r="G1029" i="1"/>
  <c r="D1029" i="1"/>
  <c r="C1029" i="1"/>
  <c r="H1028" i="1"/>
  <c r="G1028" i="1"/>
  <c r="D1028" i="1"/>
  <c r="C1028" i="1"/>
  <c r="H1027" i="1"/>
  <c r="D1027" i="1"/>
  <c r="G1027" i="1" s="1"/>
  <c r="C1027" i="1"/>
  <c r="H1026" i="1"/>
  <c r="G1026" i="1"/>
  <c r="D1026" i="1"/>
  <c r="C1026" i="1"/>
  <c r="D1025" i="1"/>
  <c r="H1025" i="1" s="1"/>
  <c r="C1025" i="1"/>
  <c r="C1024" i="1"/>
  <c r="H1023" i="1"/>
  <c r="G1023" i="1"/>
  <c r="D1023" i="1"/>
  <c r="C1023" i="1"/>
  <c r="H1022" i="1"/>
  <c r="G1022" i="1"/>
  <c r="D1022" i="1"/>
  <c r="C1022" i="1"/>
  <c r="H1021" i="1"/>
  <c r="G1021" i="1"/>
  <c r="D1021" i="1"/>
  <c r="C1021" i="1"/>
  <c r="G1020" i="1"/>
  <c r="D1020" i="1"/>
  <c r="H1020" i="1" s="1"/>
  <c r="C1020" i="1"/>
  <c r="H1019" i="1"/>
  <c r="G1019" i="1"/>
  <c r="D1019" i="1"/>
  <c r="C1019" i="1"/>
  <c r="C1018"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D974" i="1"/>
  <c r="H974" i="1" s="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D753" i="1"/>
  <c r="H753" i="1" s="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D735" i="1"/>
  <c r="H735" i="1" s="1"/>
  <c r="C735" i="1"/>
  <c r="H734" i="1"/>
  <c r="G734" i="1"/>
  <c r="D734" i="1"/>
  <c r="C734" i="1"/>
  <c r="H733" i="1"/>
  <c r="G733" i="1"/>
  <c r="D733" i="1"/>
  <c r="C733" i="1"/>
  <c r="H732" i="1"/>
  <c r="G732" i="1"/>
  <c r="D732" i="1"/>
  <c r="C732" i="1"/>
  <c r="D731" i="1"/>
  <c r="H731" i="1" s="1"/>
  <c r="C731" i="1"/>
  <c r="H730" i="1"/>
  <c r="G730" i="1"/>
  <c r="D730" i="1"/>
  <c r="C730" i="1"/>
  <c r="D729" i="1"/>
  <c r="H729" i="1" s="1"/>
  <c r="C729" i="1"/>
  <c r="H728" i="1"/>
  <c r="G728" i="1"/>
  <c r="D728" i="1"/>
  <c r="C728" i="1"/>
  <c r="D727" i="1"/>
  <c r="H727" i="1" s="1"/>
  <c r="C727" i="1"/>
  <c r="D726" i="1"/>
  <c r="H726" i="1" s="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G676" i="1"/>
  <c r="D676" i="1"/>
  <c r="H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G645" i="1"/>
  <c r="D645" i="1"/>
  <c r="H645" i="1" s="1"/>
  <c r="C645"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D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D579" i="1"/>
  <c r="H577" i="1"/>
  <c r="G577" i="1"/>
  <c r="D577" i="1"/>
  <c r="C577" i="1"/>
  <c r="H576" i="1"/>
  <c r="G576" i="1"/>
  <c r="D576" i="1"/>
  <c r="C576" i="1"/>
  <c r="D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C536" i="1"/>
  <c r="H535" i="1"/>
  <c r="G535" i="1"/>
  <c r="D535" i="1"/>
  <c r="C535" i="1"/>
  <c r="H534" i="1"/>
  <c r="G534" i="1"/>
  <c r="D534" i="1"/>
  <c r="C534" i="1"/>
  <c r="H533" i="1"/>
  <c r="G533" i="1"/>
  <c r="D533" i="1"/>
  <c r="C533" i="1"/>
  <c r="H532" i="1"/>
  <c r="G532" i="1"/>
  <c r="D532" i="1"/>
  <c r="C532" i="1"/>
  <c r="H531" i="1"/>
  <c r="G531" i="1"/>
  <c r="D531" i="1"/>
  <c r="C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C520" i="1"/>
  <c r="H519" i="1"/>
  <c r="G519" i="1"/>
  <c r="D519" i="1"/>
  <c r="C519" i="1"/>
  <c r="H518" i="1"/>
  <c r="G518" i="1"/>
  <c r="D518" i="1"/>
  <c r="C518" i="1"/>
  <c r="H517" i="1"/>
  <c r="G517" i="1"/>
  <c r="D517" i="1"/>
  <c r="C517"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C425" i="1"/>
  <c r="C423" i="1"/>
  <c r="H422" i="1"/>
  <c r="D422" i="1"/>
  <c r="G422" i="1" s="1"/>
  <c r="C422" i="1"/>
  <c r="D421" i="1"/>
  <c r="D416" i="1"/>
  <c r="H416" i="1" s="1"/>
  <c r="C416" i="1"/>
  <c r="H415" i="1"/>
  <c r="G415" i="1"/>
  <c r="D415" i="1"/>
  <c r="C415" i="1"/>
  <c r="D414" i="1"/>
  <c r="H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D400" i="1"/>
  <c r="H400" i="1" s="1"/>
  <c r="C400" i="1"/>
  <c r="H399" i="1"/>
  <c r="G399" i="1"/>
  <c r="D399" i="1"/>
  <c r="C399" i="1"/>
  <c r="H398" i="1"/>
  <c r="G398" i="1"/>
  <c r="D398" i="1"/>
  <c r="C398" i="1"/>
  <c r="H397" i="1"/>
  <c r="G397" i="1"/>
  <c r="D397" i="1"/>
  <c r="C397" i="1"/>
  <c r="D396" i="1"/>
  <c r="H396" i="1" s="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D384" i="1"/>
  <c r="H384" i="1" s="1"/>
  <c r="C384" i="1"/>
  <c r="D383" i="1"/>
  <c r="H383" i="1" s="1"/>
  <c r="C383" i="1"/>
  <c r="H382" i="1"/>
  <c r="G382" i="1"/>
  <c r="D382" i="1"/>
  <c r="C382" i="1"/>
  <c r="D381" i="1"/>
  <c r="H381" i="1" s="1"/>
  <c r="C381" i="1"/>
  <c r="H380" i="1"/>
  <c r="G380" i="1"/>
  <c r="D380" i="1"/>
  <c r="C380" i="1"/>
  <c r="H379" i="1"/>
  <c r="G379" i="1"/>
  <c r="D379" i="1"/>
  <c r="C379" i="1"/>
  <c r="H378" i="1"/>
  <c r="G378" i="1"/>
  <c r="D378" i="1"/>
  <c r="C378" i="1"/>
  <c r="D377" i="1"/>
  <c r="H377" i="1" s="1"/>
  <c r="C377" i="1"/>
  <c r="D376" i="1"/>
  <c r="H376" i="1" s="1"/>
  <c r="C376" i="1"/>
  <c r="D375" i="1"/>
  <c r="H375" i="1" s="1"/>
  <c r="C375" i="1"/>
  <c r="D374" i="1"/>
  <c r="H374" i="1" s="1"/>
  <c r="C374" i="1"/>
  <c r="H373" i="1"/>
  <c r="G373" i="1"/>
  <c r="D373" i="1"/>
  <c r="C373" i="1"/>
  <c r="H372" i="1"/>
  <c r="G372" i="1"/>
  <c r="D372" i="1"/>
  <c r="C372" i="1"/>
  <c r="H371" i="1"/>
  <c r="G371" i="1"/>
  <c r="D371" i="1"/>
  <c r="C371" i="1"/>
  <c r="H370" i="1"/>
  <c r="G370" i="1"/>
  <c r="D370" i="1"/>
  <c r="C370" i="1"/>
  <c r="H369" i="1"/>
  <c r="G369" i="1"/>
  <c r="D369" i="1"/>
  <c r="C369" i="1"/>
  <c r="D368" i="1"/>
  <c r="G367" i="1"/>
  <c r="D367" i="1"/>
  <c r="H367" i="1" s="1"/>
  <c r="C367" i="1"/>
  <c r="G366" i="1"/>
  <c r="D366" i="1"/>
  <c r="H366" i="1" s="1"/>
  <c r="C366" i="1"/>
  <c r="G365" i="1"/>
  <c r="D365" i="1"/>
  <c r="H365" i="1" s="1"/>
  <c r="C365" i="1"/>
  <c r="D364" i="1"/>
  <c r="H364" i="1" s="1"/>
  <c r="C364" i="1"/>
  <c r="G363" i="1"/>
  <c r="D363" i="1"/>
  <c r="H363" i="1" s="1"/>
  <c r="C363" i="1"/>
  <c r="G362" i="1"/>
  <c r="D362" i="1"/>
  <c r="H362" i="1" s="1"/>
  <c r="C362" i="1"/>
  <c r="G361" i="1"/>
  <c r="D361" i="1"/>
  <c r="H361" i="1" s="1"/>
  <c r="C361" i="1"/>
  <c r="D360" i="1"/>
  <c r="H360" i="1" s="1"/>
  <c r="C360" i="1"/>
  <c r="G359" i="1"/>
  <c r="D359" i="1"/>
  <c r="H359" i="1" s="1"/>
  <c r="C359" i="1"/>
  <c r="G358" i="1"/>
  <c r="D358" i="1"/>
  <c r="H358" i="1" s="1"/>
  <c r="C358" i="1"/>
  <c r="G357" i="1"/>
  <c r="D357" i="1"/>
  <c r="H357" i="1" s="1"/>
  <c r="C357" i="1"/>
  <c r="D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D317" i="1"/>
  <c r="G315" i="1"/>
  <c r="D315" i="1"/>
  <c r="H315" i="1" s="1"/>
  <c r="C315" i="1"/>
  <c r="G314" i="1"/>
  <c r="D314" i="1"/>
  <c r="H314" i="1" s="1"/>
  <c r="C314" i="1"/>
  <c r="D313" i="1"/>
  <c r="H313" i="1" s="1"/>
  <c r="C313" i="1"/>
  <c r="G312" i="1"/>
  <c r="D312" i="1"/>
  <c r="H312" i="1" s="1"/>
  <c r="C312" i="1"/>
  <c r="G311" i="1"/>
  <c r="D311" i="1"/>
  <c r="H311" i="1" s="1"/>
  <c r="C311" i="1"/>
  <c r="G310" i="1"/>
  <c r="D310" i="1"/>
  <c r="H310" i="1" s="1"/>
  <c r="C310" i="1"/>
  <c r="D309" i="1"/>
  <c r="H308" i="1"/>
  <c r="D308" i="1"/>
  <c r="C308" i="1"/>
  <c r="H307" i="1"/>
  <c r="D307" i="1"/>
  <c r="C307" i="1"/>
  <c r="D306" i="1"/>
  <c r="C306" i="1"/>
  <c r="H306" i="1" s="1"/>
  <c r="D305" i="1"/>
  <c r="C305" i="1"/>
  <c r="G305" i="1" s="1"/>
  <c r="D304" i="1"/>
  <c r="D302" i="1"/>
  <c r="C302" i="1"/>
  <c r="H302" i="1" s="1"/>
  <c r="D301" i="1"/>
  <c r="C301" i="1"/>
  <c r="D300" i="1"/>
  <c r="H300" i="1" s="1"/>
  <c r="C300" i="1"/>
  <c r="H299" i="1"/>
  <c r="D299" i="1"/>
  <c r="C299" i="1"/>
  <c r="D298" i="1"/>
  <c r="C298" i="1"/>
  <c r="D294" i="1"/>
  <c r="C294" i="1"/>
  <c r="H294" i="1" s="1"/>
  <c r="D293" i="1"/>
  <c r="C293" i="1"/>
  <c r="G293" i="1" s="1"/>
  <c r="H292" i="1"/>
  <c r="D292" i="1"/>
  <c r="C292" i="1"/>
  <c r="H291" i="1"/>
  <c r="D291" i="1"/>
  <c r="C291" i="1"/>
  <c r="D290" i="1"/>
  <c r="C290" i="1"/>
  <c r="H290" i="1" s="1"/>
  <c r="D289" i="1"/>
  <c r="C289" i="1"/>
  <c r="G289" i="1" s="1"/>
  <c r="H288" i="1"/>
  <c r="D288" i="1"/>
  <c r="C288" i="1"/>
  <c r="H287" i="1"/>
  <c r="D287" i="1"/>
  <c r="C287" i="1"/>
  <c r="D286" i="1"/>
  <c r="C286" i="1"/>
  <c r="H286" i="1" s="1"/>
  <c r="D285" i="1"/>
  <c r="C285" i="1"/>
  <c r="G285" i="1" s="1"/>
  <c r="H284" i="1"/>
  <c r="D284" i="1"/>
  <c r="C284" i="1"/>
  <c r="H283" i="1"/>
  <c r="D283" i="1"/>
  <c r="C283" i="1"/>
  <c r="D282" i="1"/>
  <c r="C282" i="1"/>
  <c r="H282" i="1" s="1"/>
  <c r="D281" i="1"/>
  <c r="C281" i="1"/>
  <c r="G281" i="1" s="1"/>
  <c r="H280" i="1"/>
  <c r="D280" i="1"/>
  <c r="C280" i="1"/>
  <c r="H279" i="1"/>
  <c r="D279" i="1"/>
  <c r="C279" i="1"/>
  <c r="D278" i="1"/>
  <c r="C278" i="1"/>
  <c r="H278" i="1" s="1"/>
  <c r="D277" i="1"/>
  <c r="C277" i="1"/>
  <c r="G277" i="1" s="1"/>
  <c r="H276" i="1"/>
  <c r="D276" i="1"/>
  <c r="C276" i="1"/>
  <c r="H275" i="1"/>
  <c r="D275" i="1"/>
  <c r="C275" i="1"/>
  <c r="D274" i="1"/>
  <c r="C274" i="1"/>
  <c r="H274" i="1" s="1"/>
  <c r="D273" i="1"/>
  <c r="C273" i="1"/>
  <c r="G273" i="1" s="1"/>
  <c r="H272" i="1"/>
  <c r="D272" i="1"/>
  <c r="C272" i="1"/>
  <c r="H271" i="1"/>
  <c r="D271" i="1"/>
  <c r="C271" i="1"/>
  <c r="D270" i="1"/>
  <c r="C270" i="1"/>
  <c r="H270" i="1" s="1"/>
  <c r="D269" i="1"/>
  <c r="C269" i="1"/>
  <c r="G269" i="1" s="1"/>
  <c r="H268" i="1"/>
  <c r="D268" i="1"/>
  <c r="C268" i="1"/>
  <c r="H267" i="1"/>
  <c r="D267" i="1"/>
  <c r="C267" i="1"/>
  <c r="D266" i="1"/>
  <c r="C266" i="1"/>
  <c r="H266" i="1" s="1"/>
  <c r="D265" i="1"/>
  <c r="C265" i="1"/>
  <c r="G265" i="1" s="1"/>
  <c r="H264" i="1"/>
  <c r="D264" i="1"/>
  <c r="C264" i="1"/>
  <c r="H263" i="1"/>
  <c r="D263" i="1"/>
  <c r="C263" i="1"/>
  <c r="D262" i="1"/>
  <c r="C262" i="1"/>
  <c r="H262" i="1" s="1"/>
  <c r="D261" i="1"/>
  <c r="C261" i="1"/>
  <c r="G261" i="1" s="1"/>
  <c r="H260" i="1"/>
  <c r="D260" i="1"/>
  <c r="C260" i="1"/>
  <c r="H259" i="1"/>
  <c r="D259" i="1"/>
  <c r="C259" i="1"/>
  <c r="D258" i="1"/>
  <c r="D257" i="1"/>
  <c r="C257" i="1"/>
  <c r="G257" i="1" s="1"/>
  <c r="H256" i="1"/>
  <c r="D256" i="1"/>
  <c r="C256" i="1"/>
  <c r="H255" i="1"/>
  <c r="D255" i="1"/>
  <c r="C255" i="1"/>
  <c r="D254" i="1"/>
  <c r="C254" i="1"/>
  <c r="H254" i="1" s="1"/>
  <c r="D253" i="1"/>
  <c r="C253" i="1"/>
  <c r="G253" i="1" s="1"/>
  <c r="H252" i="1"/>
  <c r="D252" i="1"/>
  <c r="C252" i="1"/>
  <c r="H251" i="1"/>
  <c r="D251" i="1"/>
  <c r="C251" i="1"/>
  <c r="D250" i="1"/>
  <c r="C250" i="1"/>
  <c r="H250" i="1" s="1"/>
  <c r="D249" i="1"/>
  <c r="C249" i="1"/>
  <c r="G249" i="1" s="1"/>
  <c r="H248" i="1"/>
  <c r="D248" i="1"/>
  <c r="C248" i="1"/>
  <c r="H247" i="1"/>
  <c r="D247" i="1"/>
  <c r="C247" i="1"/>
  <c r="D246" i="1"/>
  <c r="C246" i="1"/>
  <c r="H246" i="1" s="1"/>
  <c r="D245" i="1"/>
  <c r="C245" i="1"/>
  <c r="G245" i="1" s="1"/>
  <c r="H244" i="1"/>
  <c r="D244" i="1"/>
  <c r="C244" i="1"/>
  <c r="H243" i="1"/>
  <c r="D243" i="1"/>
  <c r="C243" i="1"/>
  <c r="D242" i="1"/>
  <c r="C242" i="1"/>
  <c r="H242" i="1" s="1"/>
  <c r="D241" i="1"/>
  <c r="C241" i="1"/>
  <c r="G241" i="1" s="1"/>
  <c r="H240" i="1"/>
  <c r="D240" i="1"/>
  <c r="C240" i="1"/>
  <c r="H239" i="1"/>
  <c r="D239" i="1"/>
  <c r="C239" i="1"/>
  <c r="D238" i="1"/>
  <c r="C238" i="1"/>
  <c r="H238" i="1" s="1"/>
  <c r="D237" i="1"/>
  <c r="C237" i="1"/>
  <c r="G237" i="1" s="1"/>
  <c r="H236" i="1"/>
  <c r="D236" i="1"/>
  <c r="C236" i="1"/>
  <c r="H235" i="1"/>
  <c r="D235" i="1"/>
  <c r="C235" i="1"/>
  <c r="D234" i="1"/>
  <c r="C234" i="1"/>
  <c r="H234" i="1" s="1"/>
  <c r="D233" i="1"/>
  <c r="C233" i="1"/>
  <c r="G233" i="1" s="1"/>
  <c r="H232" i="1"/>
  <c r="D232" i="1"/>
  <c r="C232" i="1"/>
  <c r="H231" i="1"/>
  <c r="D231" i="1"/>
  <c r="C231" i="1"/>
  <c r="D230" i="1"/>
  <c r="C230" i="1"/>
  <c r="H230" i="1" s="1"/>
  <c r="D229" i="1"/>
  <c r="C229" i="1"/>
  <c r="G229" i="1" s="1"/>
  <c r="H228" i="1"/>
  <c r="D228" i="1"/>
  <c r="C228" i="1"/>
  <c r="H227" i="1"/>
  <c r="D227" i="1"/>
  <c r="C227" i="1"/>
  <c r="D226" i="1"/>
  <c r="D225" i="1"/>
  <c r="C225" i="1"/>
  <c r="G225" i="1" s="1"/>
  <c r="H224" i="1"/>
  <c r="D224" i="1"/>
  <c r="C224" i="1"/>
  <c r="H223" i="1"/>
  <c r="D223" i="1"/>
  <c r="C223" i="1"/>
  <c r="D222" i="1"/>
  <c r="C222" i="1"/>
  <c r="H222" i="1" s="1"/>
  <c r="D221" i="1"/>
  <c r="C221" i="1"/>
  <c r="G221" i="1" s="1"/>
  <c r="H220" i="1"/>
  <c r="D220" i="1"/>
  <c r="C220" i="1"/>
  <c r="H219" i="1"/>
  <c r="D219" i="1"/>
  <c r="C219" i="1"/>
  <c r="D218" i="1"/>
  <c r="C218" i="1"/>
  <c r="H218" i="1" s="1"/>
  <c r="D217" i="1"/>
  <c r="H216" i="1"/>
  <c r="D216" i="1"/>
  <c r="C216" i="1"/>
  <c r="D215" i="1"/>
  <c r="H215" i="1" s="1"/>
  <c r="C215" i="1"/>
  <c r="D214" i="1"/>
  <c r="C214" i="1"/>
  <c r="H214" i="1" s="1"/>
  <c r="D213" i="1"/>
  <c r="C213" i="1"/>
  <c r="G213" i="1" s="1"/>
  <c r="D212" i="1"/>
  <c r="H212" i="1" s="1"/>
  <c r="C212" i="1"/>
  <c r="H211" i="1"/>
  <c r="D211" i="1"/>
  <c r="C211" i="1"/>
  <c r="D210" i="1"/>
  <c r="C210" i="1"/>
  <c r="H210" i="1" s="1"/>
  <c r="D209" i="1"/>
  <c r="C209" i="1"/>
  <c r="G209" i="1" s="1"/>
  <c r="H208" i="1"/>
  <c r="D208" i="1"/>
  <c r="C208" i="1"/>
  <c r="D207" i="1"/>
  <c r="H207" i="1" s="1"/>
  <c r="C207" i="1"/>
  <c r="D206" i="1"/>
  <c r="C206" i="1"/>
  <c r="H206" i="1" s="1"/>
  <c r="D205" i="1"/>
  <c r="C205" i="1"/>
  <c r="G205" i="1" s="1"/>
  <c r="C204" i="1"/>
  <c r="H203" i="1"/>
  <c r="D203" i="1"/>
  <c r="C203" i="1"/>
  <c r="D202" i="1"/>
  <c r="C202" i="1"/>
  <c r="H202" i="1" s="1"/>
  <c r="D201" i="1"/>
  <c r="C201" i="1"/>
  <c r="G201" i="1" s="1"/>
  <c r="H200" i="1"/>
  <c r="D200" i="1"/>
  <c r="C200" i="1"/>
  <c r="H199" i="1"/>
  <c r="D199" i="1"/>
  <c r="C199" i="1"/>
  <c r="D197" i="1"/>
  <c r="C197" i="1"/>
  <c r="G197" i="1" s="1"/>
  <c r="H196" i="1"/>
  <c r="D196" i="1"/>
  <c r="C196" i="1"/>
  <c r="H195" i="1"/>
  <c r="D195" i="1"/>
  <c r="C195" i="1"/>
  <c r="D194" i="1"/>
  <c r="C194" i="1"/>
  <c r="H194" i="1" s="1"/>
  <c r="D193" i="1"/>
  <c r="C193" i="1"/>
  <c r="D192" i="1"/>
  <c r="H192" i="1" s="1"/>
  <c r="C192" i="1"/>
  <c r="H191" i="1"/>
  <c r="D191" i="1"/>
  <c r="C191" i="1"/>
  <c r="D190" i="1"/>
  <c r="C190" i="1"/>
  <c r="D189" i="1"/>
  <c r="C189" i="1"/>
  <c r="G189" i="1" s="1"/>
  <c r="H188" i="1"/>
  <c r="D188" i="1"/>
  <c r="C188" i="1"/>
  <c r="H187" i="1"/>
  <c r="D187" i="1"/>
  <c r="C187" i="1"/>
  <c r="D186" i="1"/>
  <c r="C186" i="1"/>
  <c r="H186" i="1" s="1"/>
  <c r="D185" i="1"/>
  <c r="C185" i="1"/>
  <c r="G185" i="1" s="1"/>
  <c r="H184" i="1"/>
  <c r="D184" i="1"/>
  <c r="C184" i="1"/>
  <c r="D183" i="1"/>
  <c r="H183" i="1" s="1"/>
  <c r="C183" i="1"/>
  <c r="D182" i="1"/>
  <c r="C182" i="1"/>
  <c r="D181" i="1"/>
  <c r="C181" i="1"/>
  <c r="D180" i="1"/>
  <c r="H180" i="1" s="1"/>
  <c r="C180" i="1"/>
  <c r="H179" i="1"/>
  <c r="D179" i="1"/>
  <c r="C179" i="1"/>
  <c r="D178" i="1"/>
  <c r="C178" i="1"/>
  <c r="D177" i="1"/>
  <c r="C177" i="1"/>
  <c r="G177" i="1" s="1"/>
  <c r="D176" i="1"/>
  <c r="H176" i="1" s="1"/>
  <c r="C176" i="1"/>
  <c r="H175" i="1"/>
  <c r="D175" i="1"/>
  <c r="C175" i="1"/>
  <c r="D174" i="1"/>
  <c r="C174" i="1"/>
  <c r="D173" i="1"/>
  <c r="C173" i="1"/>
  <c r="H172" i="1"/>
  <c r="D172" i="1"/>
  <c r="C172" i="1"/>
  <c r="D171" i="1"/>
  <c r="H171" i="1" s="1"/>
  <c r="C171" i="1"/>
  <c r="D170" i="1"/>
  <c r="C170" i="1"/>
  <c r="D169" i="1"/>
  <c r="C169" i="1"/>
  <c r="G169" i="1" s="1"/>
  <c r="D168" i="1"/>
  <c r="H168" i="1" s="1"/>
  <c r="C168" i="1"/>
  <c r="H167" i="1"/>
  <c r="D167" i="1"/>
  <c r="C167" i="1"/>
  <c r="D166" i="1"/>
  <c r="C166" i="1"/>
  <c r="D165" i="1"/>
  <c r="C165" i="1"/>
  <c r="G165" i="1" s="1"/>
  <c r="D164" i="1"/>
  <c r="H164" i="1" s="1"/>
  <c r="C164" i="1"/>
  <c r="D163" i="1"/>
  <c r="H163" i="1" s="1"/>
  <c r="C163" i="1"/>
  <c r="D162" i="1"/>
  <c r="C162" i="1"/>
  <c r="D161" i="1"/>
  <c r="C161" i="1"/>
  <c r="H159" i="1"/>
  <c r="D159" i="1"/>
  <c r="C159" i="1"/>
  <c r="D158" i="1"/>
  <c r="C158" i="1"/>
  <c r="D157" i="1"/>
  <c r="C157" i="1"/>
  <c r="D156" i="1"/>
  <c r="H156" i="1" s="1"/>
  <c r="C156" i="1"/>
  <c r="H155" i="1"/>
  <c r="D155" i="1"/>
  <c r="C155" i="1"/>
  <c r="D154" i="1"/>
  <c r="C154" i="1"/>
  <c r="H154" i="1" s="1"/>
  <c r="D153" i="1"/>
  <c r="C153" i="1"/>
  <c r="G153" i="1" s="1"/>
  <c r="H152" i="1"/>
  <c r="D152" i="1"/>
  <c r="C152" i="1"/>
  <c r="D151" i="1"/>
  <c r="H151" i="1" s="1"/>
  <c r="C151" i="1"/>
  <c r="D150" i="1"/>
  <c r="C150" i="1"/>
  <c r="C149" i="1"/>
  <c r="H147" i="1"/>
  <c r="D147" i="1"/>
  <c r="C147" i="1"/>
  <c r="D146" i="1"/>
  <c r="C146" i="1"/>
  <c r="H146" i="1" s="1"/>
  <c r="D145" i="1"/>
  <c r="C145" i="1"/>
  <c r="G145" i="1" s="1"/>
  <c r="H144" i="1"/>
  <c r="D144" i="1"/>
  <c r="C144" i="1"/>
  <c r="H143" i="1"/>
  <c r="D143" i="1"/>
  <c r="C143" i="1"/>
  <c r="D142" i="1"/>
  <c r="C142" i="1"/>
  <c r="H142" i="1" s="1"/>
  <c r="D141" i="1"/>
  <c r="C141" i="1"/>
  <c r="G141" i="1" s="1"/>
  <c r="H140" i="1"/>
  <c r="D140" i="1"/>
  <c r="C140" i="1"/>
  <c r="H139" i="1"/>
  <c r="D139" i="1"/>
  <c r="C139" i="1"/>
  <c r="D138" i="1"/>
  <c r="C138" i="1"/>
  <c r="H138" i="1" s="1"/>
  <c r="D137" i="1"/>
  <c r="C137" i="1"/>
  <c r="G137" i="1" s="1"/>
  <c r="H136" i="1"/>
  <c r="D136" i="1"/>
  <c r="C136" i="1"/>
  <c r="H135" i="1"/>
  <c r="D135" i="1"/>
  <c r="C135" i="1"/>
  <c r="D134" i="1"/>
  <c r="C134" i="1"/>
  <c r="D133" i="1"/>
  <c r="C133" i="1"/>
  <c r="H132" i="1"/>
  <c r="D132" i="1"/>
  <c r="C132" i="1"/>
  <c r="D131" i="1"/>
  <c r="H131" i="1" s="1"/>
  <c r="C131" i="1"/>
  <c r="D130" i="1"/>
  <c r="D129" i="1"/>
  <c r="C129" i="1"/>
  <c r="G129" i="1" s="1"/>
  <c r="H128" i="1"/>
  <c r="D128" i="1"/>
  <c r="C128" i="1"/>
  <c r="H127" i="1"/>
  <c r="D127" i="1"/>
  <c r="C127" i="1"/>
  <c r="D126" i="1"/>
  <c r="C126" i="1"/>
  <c r="D125" i="1"/>
  <c r="C125" i="1"/>
  <c r="H124" i="1"/>
  <c r="D124" i="1"/>
  <c r="C124" i="1"/>
  <c r="H123" i="1"/>
  <c r="D123" i="1"/>
  <c r="C123" i="1"/>
  <c r="C122" i="1"/>
  <c r="C121" i="1"/>
  <c r="H120" i="1"/>
  <c r="D120" i="1"/>
  <c r="C120" i="1"/>
  <c r="H119" i="1"/>
  <c r="D119" i="1"/>
  <c r="C119" i="1"/>
  <c r="D118" i="1"/>
  <c r="C118" i="1"/>
  <c r="H118" i="1" s="1"/>
  <c r="D117" i="1"/>
  <c r="C117" i="1"/>
  <c r="G117" i="1" s="1"/>
  <c r="H116" i="1"/>
  <c r="D116" i="1"/>
  <c r="C116" i="1"/>
  <c r="H115" i="1"/>
  <c r="D115" i="1"/>
  <c r="C115" i="1"/>
  <c r="D114" i="1"/>
  <c r="C114" i="1"/>
  <c r="H114" i="1" s="1"/>
  <c r="D113" i="1"/>
  <c r="C113" i="1"/>
  <c r="H112" i="1"/>
  <c r="D112" i="1"/>
  <c r="C112" i="1"/>
  <c r="H111" i="1"/>
  <c r="D111" i="1"/>
  <c r="C111" i="1"/>
  <c r="D110" i="1"/>
  <c r="C110" i="1"/>
  <c r="H110" i="1" s="1"/>
  <c r="D109" i="1"/>
  <c r="C109" i="1"/>
  <c r="G109" i="1" s="1"/>
  <c r="H108" i="1"/>
  <c r="D108" i="1"/>
  <c r="C108" i="1"/>
  <c r="H107" i="1"/>
  <c r="D107" i="1"/>
  <c r="C107" i="1"/>
  <c r="D106" i="1"/>
  <c r="C106" i="1"/>
  <c r="H106" i="1" s="1"/>
  <c r="D105" i="1"/>
  <c r="C105" i="1"/>
  <c r="G105" i="1" s="1"/>
  <c r="H104" i="1"/>
  <c r="D104" i="1"/>
  <c r="C104" i="1"/>
  <c r="H103" i="1"/>
  <c r="D103" i="1"/>
  <c r="C103" i="1"/>
  <c r="C102" i="1"/>
  <c r="D101" i="1"/>
  <c r="C101" i="1"/>
  <c r="G101" i="1" s="1"/>
  <c r="H100" i="1"/>
  <c r="D100" i="1"/>
  <c r="C100" i="1"/>
  <c r="H99" i="1"/>
  <c r="D99" i="1"/>
  <c r="C99" i="1"/>
  <c r="D98" i="1"/>
  <c r="C98" i="1"/>
  <c r="H98" i="1" s="1"/>
  <c r="D97" i="1"/>
  <c r="C97" i="1"/>
  <c r="G97" i="1" s="1"/>
  <c r="H96" i="1"/>
  <c r="D96" i="1"/>
  <c r="C96" i="1"/>
  <c r="H95" i="1"/>
  <c r="D95" i="1"/>
  <c r="C95" i="1"/>
  <c r="D94" i="1"/>
  <c r="C94" i="1"/>
  <c r="H94" i="1" s="1"/>
  <c r="D93" i="1"/>
  <c r="C93" i="1"/>
  <c r="G93" i="1" s="1"/>
  <c r="H92" i="1"/>
  <c r="D92" i="1"/>
  <c r="C92" i="1"/>
  <c r="H91" i="1"/>
  <c r="D91" i="1"/>
  <c r="C91" i="1"/>
  <c r="D90" i="1"/>
  <c r="C90" i="1"/>
  <c r="H90" i="1" s="1"/>
  <c r="D89" i="1"/>
  <c r="C89" i="1"/>
  <c r="G89" i="1" s="1"/>
  <c r="H88" i="1"/>
  <c r="D88" i="1"/>
  <c r="C88" i="1"/>
  <c r="H87" i="1"/>
  <c r="D87" i="1"/>
  <c r="C87" i="1"/>
  <c r="D86" i="1"/>
  <c r="C86" i="1"/>
  <c r="H86" i="1" s="1"/>
  <c r="D85" i="1"/>
  <c r="C85" i="1"/>
  <c r="G85" i="1" s="1"/>
  <c r="H84" i="1"/>
  <c r="D84" i="1"/>
  <c r="C84" i="1"/>
  <c r="H83" i="1"/>
  <c r="D83" i="1"/>
  <c r="C83" i="1"/>
  <c r="D82" i="1"/>
  <c r="C82" i="1"/>
  <c r="H82" i="1" s="1"/>
  <c r="D81" i="1"/>
  <c r="C81" i="1"/>
  <c r="G81" i="1" s="1"/>
  <c r="H80" i="1"/>
  <c r="D80" i="1"/>
  <c r="C80" i="1"/>
  <c r="H79" i="1"/>
  <c r="D79" i="1"/>
  <c r="C79" i="1"/>
  <c r="D78" i="1"/>
  <c r="D77" i="1"/>
  <c r="C77" i="1"/>
  <c r="G77" i="1" s="1"/>
  <c r="H76" i="1"/>
  <c r="D76" i="1"/>
  <c r="C76" i="1"/>
  <c r="H75" i="1"/>
  <c r="D75" i="1"/>
  <c r="C75" i="1"/>
  <c r="D74" i="1"/>
  <c r="C74" i="1"/>
  <c r="H74" i="1" s="1"/>
  <c r="D73" i="1"/>
  <c r="C73" i="1"/>
  <c r="G73" i="1" s="1"/>
  <c r="H72" i="1"/>
  <c r="D72" i="1"/>
  <c r="C72" i="1"/>
  <c r="H71" i="1"/>
  <c r="D71" i="1"/>
  <c r="C71" i="1"/>
  <c r="D70" i="1"/>
  <c r="C70" i="1"/>
  <c r="H70" i="1" s="1"/>
  <c r="D69" i="1"/>
  <c r="C69" i="1"/>
  <c r="G69" i="1" s="1"/>
  <c r="H68" i="1"/>
  <c r="D68" i="1"/>
  <c r="C68" i="1"/>
  <c r="H67" i="1"/>
  <c r="D67" i="1"/>
  <c r="C67" i="1"/>
  <c r="D66" i="1"/>
  <c r="C66" i="1"/>
  <c r="H66" i="1" s="1"/>
  <c r="D65" i="1"/>
  <c r="C65" i="1"/>
  <c r="D64" i="1"/>
  <c r="H64" i="1" s="1"/>
  <c r="C64" i="1"/>
  <c r="H63" i="1"/>
  <c r="D63" i="1"/>
  <c r="C63" i="1"/>
  <c r="D62" i="1"/>
  <c r="C62" i="1"/>
  <c r="H62" i="1" s="1"/>
  <c r="D61" i="1"/>
  <c r="C61" i="1"/>
  <c r="G61" i="1" s="1"/>
  <c r="H60" i="1"/>
  <c r="D60" i="1"/>
  <c r="C60" i="1"/>
  <c r="H59" i="1"/>
  <c r="D59" i="1"/>
  <c r="C59" i="1"/>
  <c r="D58" i="1"/>
  <c r="C58" i="1"/>
  <c r="H58" i="1" s="1"/>
  <c r="D57" i="1"/>
  <c r="C57" i="1"/>
  <c r="G57" i="1" s="1"/>
  <c r="H56" i="1"/>
  <c r="D56" i="1"/>
  <c r="C56" i="1"/>
  <c r="H55" i="1"/>
  <c r="D55" i="1"/>
  <c r="C55" i="1"/>
  <c r="D54" i="1"/>
  <c r="C54" i="1"/>
  <c r="H54" i="1" s="1"/>
  <c r="D53" i="1"/>
  <c r="C53" i="1"/>
  <c r="G53" i="1" s="1"/>
  <c r="H52" i="1"/>
  <c r="D52" i="1"/>
  <c r="C52" i="1"/>
  <c r="H51" i="1"/>
  <c r="D51" i="1"/>
  <c r="C51" i="1"/>
  <c r="D50" i="1"/>
  <c r="C50" i="1"/>
  <c r="H50" i="1" s="1"/>
  <c r="D49" i="1"/>
  <c r="C49" i="1"/>
  <c r="G49" i="1" s="1"/>
  <c r="H48" i="1"/>
  <c r="D48" i="1"/>
  <c r="C48" i="1"/>
  <c r="H47" i="1"/>
  <c r="D47" i="1"/>
  <c r="C47" i="1"/>
  <c r="D46" i="1"/>
  <c r="C46" i="1"/>
  <c r="H46" i="1" s="1"/>
  <c r="H44" i="1"/>
  <c r="D44" i="1"/>
  <c r="C44" i="1"/>
  <c r="H43" i="1"/>
  <c r="D43" i="1"/>
  <c r="C43" i="1"/>
  <c r="D42" i="1"/>
  <c r="C42" i="1"/>
  <c r="H42" i="1" s="1"/>
  <c r="D41" i="1"/>
  <c r="C41" i="1"/>
  <c r="G41" i="1" s="1"/>
  <c r="H40" i="1"/>
  <c r="D40" i="1"/>
  <c r="C40" i="1"/>
  <c r="H39" i="1"/>
  <c r="D39" i="1"/>
  <c r="C39" i="1"/>
  <c r="D38" i="1"/>
  <c r="C38" i="1"/>
  <c r="H38" i="1" s="1"/>
  <c r="D37" i="1"/>
  <c r="C37" i="1"/>
  <c r="G37" i="1" s="1"/>
  <c r="H36" i="1"/>
  <c r="D36" i="1"/>
  <c r="C36" i="1"/>
  <c r="H35" i="1"/>
  <c r="D35" i="1"/>
  <c r="C35" i="1"/>
  <c r="D34" i="1"/>
  <c r="C34" i="1"/>
  <c r="H34" i="1" s="1"/>
  <c r="D33" i="1"/>
  <c r="C33" i="1"/>
  <c r="G33" i="1" s="1"/>
  <c r="H32" i="1"/>
  <c r="D32" i="1"/>
  <c r="C32" i="1"/>
  <c r="H31" i="1"/>
  <c r="D31" i="1"/>
  <c r="C31" i="1"/>
  <c r="D30" i="1"/>
  <c r="C30" i="1"/>
  <c r="H30" i="1" s="1"/>
  <c r="D29" i="1"/>
  <c r="C29" i="1"/>
  <c r="G29" i="1" s="1"/>
  <c r="H28" i="1"/>
  <c r="D28" i="1"/>
  <c r="C28" i="1"/>
  <c r="H27" i="1"/>
  <c r="D27" i="1"/>
  <c r="C27" i="1"/>
  <c r="D26" i="1"/>
  <c r="C26" i="1"/>
  <c r="H26" i="1" s="1"/>
  <c r="D25" i="1"/>
  <c r="C25" i="1"/>
  <c r="G25" i="1" s="1"/>
  <c r="H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H1300" i="1" l="1"/>
  <c r="D423" i="1"/>
  <c r="G416" i="1"/>
  <c r="H298" i="1"/>
  <c r="H1383" i="1"/>
  <c r="H1342" i="1"/>
  <c r="H1341" i="1"/>
  <c r="E337" i="9"/>
  <c r="B337" i="9" s="1"/>
  <c r="H1340" i="1"/>
  <c r="H1338" i="1"/>
  <c r="H1314" i="1"/>
  <c r="H1311" i="1"/>
  <c r="H1306" i="1"/>
  <c r="H1263" i="1"/>
  <c r="H1260" i="1"/>
  <c r="D1260" i="1"/>
  <c r="G1260" i="1" s="1"/>
  <c r="E251" i="5"/>
  <c r="I25" i="3" s="1"/>
  <c r="H1264" i="1"/>
  <c r="H1256" i="1"/>
  <c r="H1258" i="1"/>
  <c r="D1255" i="1"/>
  <c r="E340" i="9"/>
  <c r="B340" i="9" s="1"/>
  <c r="G1203" i="1"/>
  <c r="G1183" i="1"/>
  <c r="G1182" i="1"/>
  <c r="G1177" i="1"/>
  <c r="G1169" i="1"/>
  <c r="G1167" i="1"/>
  <c r="G1092" i="1"/>
  <c r="G1090" i="1"/>
  <c r="H1087" i="1"/>
  <c r="G1087" i="1"/>
  <c r="G1089" i="1"/>
  <c r="F82" i="5"/>
  <c r="G1061" i="1"/>
  <c r="G1034" i="1"/>
  <c r="H1034" i="1"/>
  <c r="F29" i="5"/>
  <c r="D1024" i="1"/>
  <c r="G1025" i="1"/>
  <c r="G1018" i="1"/>
  <c r="H1018" i="1"/>
  <c r="F13" i="5"/>
  <c r="E12" i="5"/>
  <c r="D1017" i="1" s="1"/>
  <c r="G1684" i="1"/>
  <c r="C1681" i="1"/>
  <c r="G1603" i="1"/>
  <c r="G1612" i="1"/>
  <c r="G1607" i="1"/>
  <c r="G1585" i="1"/>
  <c r="H1583" i="1"/>
  <c r="G1583" i="1"/>
  <c r="H1586" i="1"/>
  <c r="G1542" i="1"/>
  <c r="I1542" i="1" s="1"/>
  <c r="H1426" i="1"/>
  <c r="G974" i="1"/>
  <c r="G753" i="1"/>
  <c r="G735" i="1"/>
  <c r="G731" i="1"/>
  <c r="G729" i="1"/>
  <c r="G727" i="1"/>
  <c r="G726" i="1"/>
  <c r="F609" i="4"/>
  <c r="G414" i="1"/>
  <c r="G396" i="1"/>
  <c r="G400" i="1"/>
  <c r="G383" i="1"/>
  <c r="G384" i="1"/>
  <c r="G381" i="1"/>
  <c r="G377" i="1"/>
  <c r="G376" i="1"/>
  <c r="G374" i="1"/>
  <c r="G375" i="1"/>
  <c r="E321" i="4"/>
  <c r="D316" i="1" s="1"/>
  <c r="G301" i="1"/>
  <c r="E648" i="4"/>
  <c r="D642" i="1" s="1"/>
  <c r="E294" i="9"/>
  <c r="B294" i="9" s="1"/>
  <c r="D204" i="1"/>
  <c r="H204" i="1" s="1"/>
  <c r="G193" i="1"/>
  <c r="E55" i="9"/>
  <c r="B55" i="9" s="1"/>
  <c r="H190" i="1"/>
  <c r="H182" i="1"/>
  <c r="F239" i="9"/>
  <c r="B239" i="9" s="1"/>
  <c r="G181" i="1"/>
  <c r="E51" i="9"/>
  <c r="B51" i="9" s="1"/>
  <c r="H178" i="1"/>
  <c r="H174" i="1"/>
  <c r="G173" i="1"/>
  <c r="H166" i="1"/>
  <c r="H170" i="1"/>
  <c r="H162" i="1"/>
  <c r="E164" i="4"/>
  <c r="D160" i="1" s="1"/>
  <c r="G161" i="1"/>
  <c r="H158" i="1"/>
  <c r="D149" i="1"/>
  <c r="H149" i="1" s="1"/>
  <c r="G157" i="1"/>
  <c r="F237" i="9"/>
  <c r="B237" i="9" s="1"/>
  <c r="G149" i="1"/>
  <c r="H150" i="1"/>
  <c r="H134" i="1"/>
  <c r="G133" i="1"/>
  <c r="H126" i="1"/>
  <c r="G125" i="1"/>
  <c r="D122" i="1"/>
  <c r="G122" i="1" s="1"/>
  <c r="E125" i="4"/>
  <c r="H102" i="1"/>
  <c r="G113" i="1"/>
  <c r="E35" i="9"/>
  <c r="B35" i="9" s="1"/>
  <c r="G65" i="1"/>
  <c r="E49" i="4"/>
  <c r="G1340" i="1"/>
  <c r="H1384" i="1"/>
  <c r="H1386" i="1"/>
  <c r="H1389" i="1"/>
  <c r="G1388" i="1"/>
  <c r="G1387" i="1"/>
  <c r="G1385" i="1"/>
  <c r="G1384" i="1"/>
  <c r="G1383" i="1"/>
  <c r="C1278" i="1"/>
  <c r="G1292" i="1"/>
  <c r="H1203" i="1"/>
  <c r="C1201" i="1"/>
  <c r="G1201" i="1" s="1"/>
  <c r="H1202" i="1"/>
  <c r="F197" i="5"/>
  <c r="G1251" i="1"/>
  <c r="H1182" i="1"/>
  <c r="H1200" i="1"/>
  <c r="F236" i="9"/>
  <c r="B236" i="9" s="1"/>
  <c r="E311" i="9"/>
  <c r="B311" i="9" s="1"/>
  <c r="E322" i="9"/>
  <c r="B322" i="9" s="1"/>
  <c r="E326" i="9"/>
  <c r="B326" i="9" s="1"/>
  <c r="E327" i="9"/>
  <c r="E307" i="9"/>
  <c r="B307" i="9" s="1"/>
  <c r="E320" i="9"/>
  <c r="B320" i="9" s="1"/>
  <c r="E324" i="9"/>
  <c r="B324" i="9" s="1"/>
  <c r="G1529" i="1"/>
  <c r="H1529" i="1"/>
  <c r="E597" i="4"/>
  <c r="D591" i="1" s="1"/>
  <c r="D592" i="1"/>
  <c r="G156" i="9"/>
  <c r="E156" i="9" s="1"/>
  <c r="B156" i="9" s="1"/>
  <c r="F607" i="4"/>
  <c r="D597" i="4"/>
  <c r="C601" i="1"/>
  <c r="G24" i="1"/>
  <c r="G28" i="1"/>
  <c r="G32" i="1"/>
  <c r="G36" i="1"/>
  <c r="G40" i="1"/>
  <c r="G44" i="1"/>
  <c r="G48" i="1"/>
  <c r="G52" i="1"/>
  <c r="G56" i="1"/>
  <c r="G60" i="1"/>
  <c r="G64" i="1"/>
  <c r="G68" i="1"/>
  <c r="G72" i="1"/>
  <c r="G76" i="1"/>
  <c r="G80" i="1"/>
  <c r="G84" i="1"/>
  <c r="G88" i="1"/>
  <c r="G92" i="1"/>
  <c r="G96" i="1"/>
  <c r="G100" i="1"/>
  <c r="G104" i="1"/>
  <c r="G108" i="1"/>
  <c r="G112" i="1"/>
  <c r="G116" i="1"/>
  <c r="G120" i="1"/>
  <c r="G124" i="1"/>
  <c r="G128" i="1"/>
  <c r="G132" i="1"/>
  <c r="G136" i="1"/>
  <c r="G140" i="1"/>
  <c r="G144" i="1"/>
  <c r="G152" i="1"/>
  <c r="G156" i="1"/>
  <c r="G164" i="1"/>
  <c r="G168" i="1"/>
  <c r="G172" i="1"/>
  <c r="G176" i="1"/>
  <c r="G180" i="1"/>
  <c r="G184" i="1"/>
  <c r="G188" i="1"/>
  <c r="G192" i="1"/>
  <c r="G196" i="1"/>
  <c r="G200" i="1"/>
  <c r="G204" i="1"/>
  <c r="G208" i="1"/>
  <c r="G212" i="1"/>
  <c r="G216" i="1"/>
  <c r="G220" i="1"/>
  <c r="G224" i="1"/>
  <c r="G228" i="1"/>
  <c r="G232" i="1"/>
  <c r="G236" i="1"/>
  <c r="G240" i="1"/>
  <c r="G244" i="1"/>
  <c r="G248" i="1"/>
  <c r="G252" i="1"/>
  <c r="G256" i="1"/>
  <c r="G260" i="1"/>
  <c r="G264" i="1"/>
  <c r="G268" i="1"/>
  <c r="G272" i="1"/>
  <c r="G276" i="1"/>
  <c r="G280" i="1"/>
  <c r="G284" i="1"/>
  <c r="G288" i="1"/>
  <c r="G292" i="1"/>
  <c r="G300" i="1"/>
  <c r="G308" i="1"/>
  <c r="G313" i="1"/>
  <c r="G360" i="1"/>
  <c r="G364" i="1"/>
  <c r="G1513" i="1"/>
  <c r="H1513" i="1"/>
  <c r="G1521" i="1"/>
  <c r="H1521" i="1"/>
  <c r="H25" i="1"/>
  <c r="G27" i="1"/>
  <c r="H29" i="1"/>
  <c r="G31" i="1"/>
  <c r="H33" i="1"/>
  <c r="G35" i="1"/>
  <c r="H37" i="1"/>
  <c r="G39" i="1"/>
  <c r="H41" i="1"/>
  <c r="G43" i="1"/>
  <c r="G47" i="1"/>
  <c r="H49" i="1"/>
  <c r="G51" i="1"/>
  <c r="H53" i="1"/>
  <c r="G55" i="1"/>
  <c r="H57" i="1"/>
  <c r="G59" i="1"/>
  <c r="H61" i="1"/>
  <c r="G63" i="1"/>
  <c r="H65" i="1"/>
  <c r="G67" i="1"/>
  <c r="H69" i="1"/>
  <c r="G71" i="1"/>
  <c r="H73" i="1"/>
  <c r="G75" i="1"/>
  <c r="H77" i="1"/>
  <c r="G79" i="1"/>
  <c r="H81" i="1"/>
  <c r="G83" i="1"/>
  <c r="H85" i="1"/>
  <c r="G87" i="1"/>
  <c r="H89" i="1"/>
  <c r="G91" i="1"/>
  <c r="H93" i="1"/>
  <c r="G95" i="1"/>
  <c r="H97" i="1"/>
  <c r="G99" i="1"/>
  <c r="H101" i="1"/>
  <c r="G103" i="1"/>
  <c r="H105" i="1"/>
  <c r="G107" i="1"/>
  <c r="H109" i="1"/>
  <c r="G111" i="1"/>
  <c r="H113" i="1"/>
  <c r="G115" i="1"/>
  <c r="H117" i="1"/>
  <c r="G119" i="1"/>
  <c r="G123" i="1"/>
  <c r="H125" i="1"/>
  <c r="G127" i="1"/>
  <c r="H129" i="1"/>
  <c r="G131" i="1"/>
  <c r="H133" i="1"/>
  <c r="G135" i="1"/>
  <c r="H137" i="1"/>
  <c r="G139" i="1"/>
  <c r="H141" i="1"/>
  <c r="G143" i="1"/>
  <c r="H145" i="1"/>
  <c r="G147" i="1"/>
  <c r="G151" i="1"/>
  <c r="H153" i="1"/>
  <c r="G155" i="1"/>
  <c r="H157" i="1"/>
  <c r="G159" i="1"/>
  <c r="H161" i="1"/>
  <c r="G163" i="1"/>
  <c r="H165" i="1"/>
  <c r="G167" i="1"/>
  <c r="H169" i="1"/>
  <c r="G171" i="1"/>
  <c r="H173" i="1"/>
  <c r="G175" i="1"/>
  <c r="H177" i="1"/>
  <c r="G179" i="1"/>
  <c r="H181" i="1"/>
  <c r="G183" i="1"/>
  <c r="H185" i="1"/>
  <c r="G187" i="1"/>
  <c r="H189" i="1"/>
  <c r="G191" i="1"/>
  <c r="H193" i="1"/>
  <c r="G195" i="1"/>
  <c r="H197" i="1"/>
  <c r="G199" i="1"/>
  <c r="H201" i="1"/>
  <c r="G203" i="1"/>
  <c r="H205" i="1"/>
  <c r="G207" i="1"/>
  <c r="H209" i="1"/>
  <c r="G211" i="1"/>
  <c r="H213" i="1"/>
  <c r="G215" i="1"/>
  <c r="G219" i="1"/>
  <c r="H221" i="1"/>
  <c r="G223" i="1"/>
  <c r="H225" i="1"/>
  <c r="G227" i="1"/>
  <c r="H229" i="1"/>
  <c r="G231" i="1"/>
  <c r="H233" i="1"/>
  <c r="G235" i="1"/>
  <c r="H237" i="1"/>
  <c r="G239" i="1"/>
  <c r="H241" i="1"/>
  <c r="G243" i="1"/>
  <c r="H245" i="1"/>
  <c r="G247" i="1"/>
  <c r="H249" i="1"/>
  <c r="G251" i="1"/>
  <c r="H253" i="1"/>
  <c r="G255" i="1"/>
  <c r="H257" i="1"/>
  <c r="G259" i="1"/>
  <c r="H261" i="1"/>
  <c r="G263" i="1"/>
  <c r="H265" i="1"/>
  <c r="G267" i="1"/>
  <c r="H269" i="1"/>
  <c r="G271" i="1"/>
  <c r="H273" i="1"/>
  <c r="G275" i="1"/>
  <c r="H277" i="1"/>
  <c r="G279" i="1"/>
  <c r="H281" i="1"/>
  <c r="G283" i="1"/>
  <c r="H285" i="1"/>
  <c r="G287" i="1"/>
  <c r="H289" i="1"/>
  <c r="G291" i="1"/>
  <c r="H293" i="1"/>
  <c r="G299" i="1"/>
  <c r="H301" i="1"/>
  <c r="H305" i="1"/>
  <c r="G307" i="1"/>
  <c r="G1437" i="1"/>
  <c r="H1437" i="1"/>
  <c r="G1445" i="1"/>
  <c r="H1445" i="1"/>
  <c r="G1545" i="1"/>
  <c r="I1545" i="1" s="1"/>
  <c r="H1545" i="1"/>
  <c r="J1545" i="1"/>
  <c r="F203" i="4"/>
  <c r="D202" i="4"/>
  <c r="D309" i="4"/>
  <c r="F314" i="4"/>
  <c r="C309" i="1"/>
  <c r="F322" i="4"/>
  <c r="D321" i="4"/>
  <c r="C317" i="1"/>
  <c r="G26" i="1"/>
  <c r="G30" i="1"/>
  <c r="G34" i="1"/>
  <c r="G38" i="1"/>
  <c r="G42" i="1"/>
  <c r="G46" i="1"/>
  <c r="G50" i="1"/>
  <c r="G54" i="1"/>
  <c r="G58" i="1"/>
  <c r="G62" i="1"/>
  <c r="G66" i="1"/>
  <c r="G70" i="1"/>
  <c r="G74" i="1"/>
  <c r="G82" i="1"/>
  <c r="G86" i="1"/>
  <c r="G90" i="1"/>
  <c r="G94" i="1"/>
  <c r="G98" i="1"/>
  <c r="G102" i="1"/>
  <c r="G106" i="1"/>
  <c r="G110" i="1"/>
  <c r="G114" i="1"/>
  <c r="G118" i="1"/>
  <c r="G126" i="1"/>
  <c r="G134" i="1"/>
  <c r="G138" i="1"/>
  <c r="G142" i="1"/>
  <c r="G146" i="1"/>
  <c r="G150" i="1"/>
  <c r="G154" i="1"/>
  <c r="G158" i="1"/>
  <c r="G162" i="1"/>
  <c r="G166" i="1"/>
  <c r="G170" i="1"/>
  <c r="G174" i="1"/>
  <c r="G178" i="1"/>
  <c r="G182" i="1"/>
  <c r="G186" i="1"/>
  <c r="G190" i="1"/>
  <c r="G194" i="1"/>
  <c r="G202" i="1"/>
  <c r="G206" i="1"/>
  <c r="G210" i="1"/>
  <c r="G214" i="1"/>
  <c r="G218" i="1"/>
  <c r="G222" i="1"/>
  <c r="G230" i="1"/>
  <c r="G234" i="1"/>
  <c r="G238" i="1"/>
  <c r="G242" i="1"/>
  <c r="G246" i="1"/>
  <c r="G250" i="1"/>
  <c r="G254" i="1"/>
  <c r="G262" i="1"/>
  <c r="G266" i="1"/>
  <c r="G270" i="1"/>
  <c r="G274" i="1"/>
  <c r="G278" i="1"/>
  <c r="G282" i="1"/>
  <c r="G286" i="1"/>
  <c r="G290" i="1"/>
  <c r="G294" i="1"/>
  <c r="G298" i="1"/>
  <c r="G302" i="1"/>
  <c r="G306" i="1"/>
  <c r="G1541" i="1"/>
  <c r="H1541" i="1"/>
  <c r="J1541" i="1"/>
  <c r="G1413" i="1"/>
  <c r="H1413" i="1"/>
  <c r="G1421" i="1"/>
  <c r="H1421" i="1"/>
  <c r="G1429" i="1"/>
  <c r="H1429" i="1"/>
  <c r="G1449" i="1"/>
  <c r="H1449" i="1"/>
  <c r="G1457" i="1"/>
  <c r="H1457" i="1"/>
  <c r="G1465" i="1"/>
  <c r="H1465" i="1"/>
  <c r="G1473" i="1"/>
  <c r="H1473" i="1"/>
  <c r="G1481" i="1"/>
  <c r="H1481" i="1"/>
  <c r="G1489" i="1"/>
  <c r="H1489" i="1"/>
  <c r="G1497" i="1"/>
  <c r="H1497" i="1"/>
  <c r="G1505" i="1"/>
  <c r="H1505" i="1"/>
  <c r="H1556" i="1"/>
  <c r="G1556" i="1"/>
  <c r="J1558" i="1"/>
  <c r="H1558" i="1"/>
  <c r="G1558" i="1"/>
  <c r="J1562" i="1"/>
  <c r="H1562" i="1"/>
  <c r="G1562" i="1"/>
  <c r="H1579" i="1"/>
  <c r="G1579" i="1"/>
  <c r="I1579" i="1" s="1"/>
  <c r="H1614" i="1"/>
  <c r="G1614" i="1"/>
  <c r="C565" i="1"/>
  <c r="F571" i="4"/>
  <c r="F581" i="4"/>
  <c r="C575" i="1"/>
  <c r="F585" i="4"/>
  <c r="D584" i="4"/>
  <c r="C579" i="1"/>
  <c r="D5" i="6"/>
  <c r="F10" i="6"/>
  <c r="C1406" i="1"/>
  <c r="F50" i="6"/>
  <c r="C1446" i="1"/>
  <c r="H33" i="3"/>
  <c r="C1538" i="1"/>
  <c r="G1433" i="1"/>
  <c r="H1433" i="1"/>
  <c r="H1438" i="1"/>
  <c r="G1441" i="1"/>
  <c r="H1441" i="1"/>
  <c r="H1514" i="1"/>
  <c r="G1517" i="1"/>
  <c r="H1517" i="1"/>
  <c r="H1522" i="1"/>
  <c r="H1530" i="1"/>
  <c r="G1533" i="1"/>
  <c r="H1533" i="1"/>
  <c r="I1560" i="1"/>
  <c r="I1580" i="1"/>
  <c r="H1594" i="1"/>
  <c r="G1594" i="1"/>
  <c r="H1611" i="1"/>
  <c r="G1611" i="1"/>
  <c r="F135" i="4"/>
  <c r="D134" i="4"/>
  <c r="D520" i="1"/>
  <c r="E522" i="4"/>
  <c r="D516" i="1" s="1"/>
  <c r="E536" i="4"/>
  <c r="D536" i="1"/>
  <c r="G1409" i="1"/>
  <c r="H1409" i="1"/>
  <c r="H1414" i="1"/>
  <c r="G1417" i="1"/>
  <c r="H1417" i="1"/>
  <c r="H1422" i="1"/>
  <c r="G1425" i="1"/>
  <c r="H1425" i="1"/>
  <c r="H1430" i="1"/>
  <c r="H1450" i="1"/>
  <c r="G1453" i="1"/>
  <c r="H1453" i="1"/>
  <c r="H1458" i="1"/>
  <c r="G1461" i="1"/>
  <c r="H1461" i="1"/>
  <c r="H1466" i="1"/>
  <c r="G1469" i="1"/>
  <c r="H1469" i="1"/>
  <c r="H1474" i="1"/>
  <c r="G1477" i="1"/>
  <c r="H1477" i="1"/>
  <c r="H1482" i="1"/>
  <c r="H1490" i="1"/>
  <c r="G1493" i="1"/>
  <c r="H1493" i="1"/>
  <c r="H1498" i="1"/>
  <c r="G1501" i="1"/>
  <c r="H1501" i="1"/>
  <c r="H1506" i="1"/>
  <c r="G1509" i="1"/>
  <c r="H1509" i="1"/>
  <c r="J1544" i="1"/>
  <c r="H1544" i="1"/>
  <c r="G1544" i="1"/>
  <c r="J1550" i="1"/>
  <c r="H1550" i="1"/>
  <c r="G1550" i="1"/>
  <c r="J1554" i="1"/>
  <c r="H1554" i="1"/>
  <c r="G1554" i="1"/>
  <c r="I1554" i="1" s="1"/>
  <c r="G1557" i="1"/>
  <c r="G1561" i="1"/>
  <c r="H1564" i="1"/>
  <c r="G1564" i="1"/>
  <c r="I1564" i="1" s="1"/>
  <c r="H1568" i="1"/>
  <c r="G1568" i="1"/>
  <c r="H1574" i="1"/>
  <c r="G1574" i="1"/>
  <c r="I1574" i="1" s="1"/>
  <c r="H1591" i="1"/>
  <c r="G1591" i="1"/>
  <c r="H1642" i="1"/>
  <c r="G1642" i="1"/>
  <c r="H1658" i="1"/>
  <c r="G1658" i="1"/>
  <c r="H1674" i="1"/>
  <c r="G1674" i="1"/>
  <c r="F426" i="4"/>
  <c r="D647" i="4"/>
  <c r="C421" i="1"/>
  <c r="G1408" i="1"/>
  <c r="G1412" i="1"/>
  <c r="G1416" i="1"/>
  <c r="G1420" i="1"/>
  <c r="G1424" i="1"/>
  <c r="G1428" i="1"/>
  <c r="G1432" i="1"/>
  <c r="G1436" i="1"/>
  <c r="G1440" i="1"/>
  <c r="G1444" i="1"/>
  <c r="G1448" i="1"/>
  <c r="G1452" i="1"/>
  <c r="G1456" i="1"/>
  <c r="G1460" i="1"/>
  <c r="G1464" i="1"/>
  <c r="G1468" i="1"/>
  <c r="G1472" i="1"/>
  <c r="G1476" i="1"/>
  <c r="G1480" i="1"/>
  <c r="G1484" i="1"/>
  <c r="G1488" i="1"/>
  <c r="G1492" i="1"/>
  <c r="G1496" i="1"/>
  <c r="G1500" i="1"/>
  <c r="G1504" i="1"/>
  <c r="G1508" i="1"/>
  <c r="G1512" i="1"/>
  <c r="G1516" i="1"/>
  <c r="G1520" i="1"/>
  <c r="G1524" i="1"/>
  <c r="G1528" i="1"/>
  <c r="G1532" i="1"/>
  <c r="G1536" i="1"/>
  <c r="G1540" i="1"/>
  <c r="H1548" i="1"/>
  <c r="I1548" i="1" s="1"/>
  <c r="H1551" i="1"/>
  <c r="I1551" i="1" s="1"/>
  <c r="J1551" i="1"/>
  <c r="H1552" i="1"/>
  <c r="I1552" i="1" s="1"/>
  <c r="H1555" i="1"/>
  <c r="H1559" i="1"/>
  <c r="I1559" i="1" s="1"/>
  <c r="J1559" i="1"/>
  <c r="H1560" i="1"/>
  <c r="H1563" i="1"/>
  <c r="G1567" i="1"/>
  <c r="G1571" i="1"/>
  <c r="G1572" i="1"/>
  <c r="G1573" i="1"/>
  <c r="G1577" i="1"/>
  <c r="G1578" i="1"/>
  <c r="H1598" i="1"/>
  <c r="G1598" i="1"/>
  <c r="H1618" i="1"/>
  <c r="G1618" i="1"/>
  <c r="H1626" i="1"/>
  <c r="G1626" i="1"/>
  <c r="H1630" i="1"/>
  <c r="G1630" i="1"/>
  <c r="H1646" i="1"/>
  <c r="G1646" i="1"/>
  <c r="H1662" i="1"/>
  <c r="G1662" i="1"/>
  <c r="H1678" i="1"/>
  <c r="G1678" i="1"/>
  <c r="D49" i="4"/>
  <c r="D82" i="4"/>
  <c r="F91" i="4"/>
  <c r="F178" i="4"/>
  <c r="D164" i="4"/>
  <c r="F189" i="4"/>
  <c r="E308" i="4"/>
  <c r="D361" i="4"/>
  <c r="F366" i="4"/>
  <c r="F374" i="4"/>
  <c r="D373" i="4"/>
  <c r="E647" i="4"/>
  <c r="D641" i="1" s="1"/>
  <c r="E431" i="4"/>
  <c r="F537" i="4"/>
  <c r="D536" i="4"/>
  <c r="D25" i="8"/>
  <c r="C1602" i="1" s="1"/>
  <c r="C1604" i="1"/>
  <c r="G1407" i="1"/>
  <c r="G1411" i="1"/>
  <c r="G1415" i="1"/>
  <c r="G1419" i="1"/>
  <c r="G1423" i="1"/>
  <c r="G1427" i="1"/>
  <c r="G1435" i="1"/>
  <c r="G1439" i="1"/>
  <c r="G1443" i="1"/>
  <c r="G1447" i="1"/>
  <c r="G1451" i="1"/>
  <c r="G1455" i="1"/>
  <c r="G1459" i="1"/>
  <c r="G1463" i="1"/>
  <c r="G1467" i="1"/>
  <c r="G1471" i="1"/>
  <c r="G1475" i="1"/>
  <c r="G1479" i="1"/>
  <c r="G1483" i="1"/>
  <c r="G1487" i="1"/>
  <c r="G1491" i="1"/>
  <c r="G1495" i="1"/>
  <c r="G1499" i="1"/>
  <c r="G1503" i="1"/>
  <c r="G1507" i="1"/>
  <c r="G1511" i="1"/>
  <c r="G1515" i="1"/>
  <c r="G1519" i="1"/>
  <c r="G1523" i="1"/>
  <c r="G1527" i="1"/>
  <c r="G1531" i="1"/>
  <c r="G1535" i="1"/>
  <c r="G1539" i="1"/>
  <c r="G1543" i="1"/>
  <c r="I1543" i="1" s="1"/>
  <c r="J1543" i="1"/>
  <c r="G1547" i="1"/>
  <c r="H1566" i="1"/>
  <c r="I1566" i="1" s="1"/>
  <c r="J1566" i="1"/>
  <c r="H1567" i="1"/>
  <c r="H1570" i="1"/>
  <c r="I1570" i="1" s="1"/>
  <c r="J1570" i="1"/>
  <c r="H1573" i="1"/>
  <c r="H1576" i="1"/>
  <c r="I1576" i="1" s="1"/>
  <c r="J1576" i="1"/>
  <c r="H1578" i="1"/>
  <c r="H1581" i="1"/>
  <c r="I1581" i="1" s="1"/>
  <c r="J1581" i="1"/>
  <c r="H1606" i="1"/>
  <c r="G1606" i="1"/>
  <c r="H1634" i="1"/>
  <c r="G1634" i="1"/>
  <c r="H1650" i="1"/>
  <c r="G1650" i="1"/>
  <c r="H1666" i="1"/>
  <c r="G1666" i="1"/>
  <c r="H1682" i="1"/>
  <c r="G1682" i="1"/>
  <c r="F17" i="4"/>
  <c r="D7" i="4"/>
  <c r="G176" i="9"/>
  <c r="E176" i="9" s="1"/>
  <c r="B176" i="9" s="1"/>
  <c r="F208" i="4"/>
  <c r="D221" i="4"/>
  <c r="F263" i="4"/>
  <c r="D262" i="4"/>
  <c r="E360" i="4"/>
  <c r="F427" i="4"/>
  <c r="E584" i="4"/>
  <c r="D578" i="1" s="1"/>
  <c r="D255" i="5"/>
  <c r="F260" i="5"/>
  <c r="G1410" i="1"/>
  <c r="G1414" i="1"/>
  <c r="G1418" i="1"/>
  <c r="G1422" i="1"/>
  <c r="G1426" i="1"/>
  <c r="G1430" i="1"/>
  <c r="G1434" i="1"/>
  <c r="G1438" i="1"/>
  <c r="G1442" i="1"/>
  <c r="G1450" i="1"/>
  <c r="G1454" i="1"/>
  <c r="G1458" i="1"/>
  <c r="G1462" i="1"/>
  <c r="G1466" i="1"/>
  <c r="G1470" i="1"/>
  <c r="G1474" i="1"/>
  <c r="G1478" i="1"/>
  <c r="G1482" i="1"/>
  <c r="G1486" i="1"/>
  <c r="G1490" i="1"/>
  <c r="G1494" i="1"/>
  <c r="G1498" i="1"/>
  <c r="G1502" i="1"/>
  <c r="G1506" i="1"/>
  <c r="G1514" i="1"/>
  <c r="G1518" i="1"/>
  <c r="G1522" i="1"/>
  <c r="G1526" i="1"/>
  <c r="G1530" i="1"/>
  <c r="G1534" i="1"/>
  <c r="I1546" i="1"/>
  <c r="H1549" i="1"/>
  <c r="I1549" i="1" s="1"/>
  <c r="J1549" i="1"/>
  <c r="H1553" i="1"/>
  <c r="I1553" i="1" s="1"/>
  <c r="J1553" i="1"/>
  <c r="H1557" i="1"/>
  <c r="J1557" i="1"/>
  <c r="H1561" i="1"/>
  <c r="J1561" i="1"/>
  <c r="H1590" i="1"/>
  <c r="G1590" i="1"/>
  <c r="G1599" i="1"/>
  <c r="H1610" i="1"/>
  <c r="G1610" i="1"/>
  <c r="G1619" i="1"/>
  <c r="H1638" i="1"/>
  <c r="G1638" i="1"/>
  <c r="H1654" i="1"/>
  <c r="G1654" i="1"/>
  <c r="H1670" i="1"/>
  <c r="G1670" i="1"/>
  <c r="H1686" i="1"/>
  <c r="G1686" i="1"/>
  <c r="F106" i="4"/>
  <c r="F194" i="4"/>
  <c r="D230" i="4"/>
  <c r="F237" i="4"/>
  <c r="F379" i="4"/>
  <c r="F431" i="4"/>
  <c r="F467" i="4"/>
  <c r="D466" i="4"/>
  <c r="D522" i="4"/>
  <c r="F529" i="4"/>
  <c r="G314" i="9"/>
  <c r="E314" i="9" s="1"/>
  <c r="B314" i="9" s="1"/>
  <c r="F89" i="5"/>
  <c r="D88" i="5"/>
  <c r="D89" i="6"/>
  <c r="F94" i="6"/>
  <c r="F64" i="4"/>
  <c r="F278" i="4"/>
  <c r="F578" i="4"/>
  <c r="D629" i="4"/>
  <c r="D12" i="5"/>
  <c r="D7" i="5" s="1"/>
  <c r="F45" i="5"/>
  <c r="D135" i="5"/>
  <c r="E141" i="6"/>
  <c r="F130" i="6"/>
  <c r="D129" i="6"/>
  <c r="D44" i="8"/>
  <c r="E30" i="9"/>
  <c r="B30" i="9" s="1"/>
  <c r="E46" i="9"/>
  <c r="B46" i="9" s="1"/>
  <c r="H24" i="9"/>
  <c r="G24" i="9"/>
  <c r="F204" i="5"/>
  <c r="D203" i="5"/>
  <c r="F36" i="6"/>
  <c r="D35" i="6"/>
  <c r="D114" i="6"/>
  <c r="E5" i="7"/>
  <c r="D45" i="8"/>
  <c r="E26" i="9"/>
  <c r="B26" i="9" s="1"/>
  <c r="B32" i="9"/>
  <c r="E42" i="9"/>
  <c r="B42" i="9" s="1"/>
  <c r="B48" i="9"/>
  <c r="E58" i="9"/>
  <c r="B58" i="9" s="1"/>
  <c r="B64" i="9"/>
  <c r="E74" i="9"/>
  <c r="B74" i="9" s="1"/>
  <c r="D648" i="4"/>
  <c r="F56" i="5"/>
  <c r="H316" i="9"/>
  <c r="H315" i="9"/>
  <c r="E147" i="5"/>
  <c r="G336" i="9"/>
  <c r="E336" i="9" s="1"/>
  <c r="B336" i="9" s="1"/>
  <c r="F178" i="5"/>
  <c r="B28" i="9"/>
  <c r="E38" i="9"/>
  <c r="B38" i="9" s="1"/>
  <c r="B44" i="9"/>
  <c r="E54" i="9"/>
  <c r="B54" i="9" s="1"/>
  <c r="B60" i="9"/>
  <c r="E70" i="9"/>
  <c r="B70" i="9" s="1"/>
  <c r="E82" i="9"/>
  <c r="B82" i="9" s="1"/>
  <c r="F150" i="5"/>
  <c r="F219" i="5"/>
  <c r="F277" i="5"/>
  <c r="H310" i="9"/>
  <c r="G309" i="9"/>
  <c r="E309" i="9" s="1"/>
  <c r="B309" i="9" s="1"/>
  <c r="H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H309" i="9"/>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310" i="9"/>
  <c r="E310" i="9" s="1"/>
  <c r="B310" i="9" s="1"/>
  <c r="G180" i="9"/>
  <c r="E180" i="9" s="1"/>
  <c r="B180" i="9" s="1"/>
  <c r="H179" i="9"/>
  <c r="I10" i="9"/>
  <c r="E79" i="9"/>
  <c r="B79" i="9" s="1"/>
  <c r="E87" i="9"/>
  <c r="B87" i="9" s="1"/>
  <c r="E95" i="9"/>
  <c r="B95" i="9" s="1"/>
  <c r="B171" i="9"/>
  <c r="E88" i="5"/>
  <c r="D1093" i="1" s="1"/>
  <c r="E177" i="5"/>
  <c r="G175" i="9"/>
  <c r="E175" i="9" s="1"/>
  <c r="B175" i="9" s="1"/>
  <c r="G177" i="9"/>
  <c r="E177" i="9" s="1"/>
  <c r="B177" i="9" s="1"/>
  <c r="G179" i="9"/>
  <c r="E179" i="9" s="1"/>
  <c r="B179" i="9" s="1"/>
  <c r="B323" i="9"/>
  <c r="B327" i="9"/>
  <c r="B331" i="9"/>
  <c r="G315" i="9"/>
  <c r="G316" i="9"/>
  <c r="E339" i="9"/>
  <c r="B339" i="9" s="1"/>
  <c r="E75" i="9"/>
  <c r="B75" i="9" s="1"/>
  <c r="B80" i="9"/>
  <c r="E83" i="9"/>
  <c r="B83" i="9" s="1"/>
  <c r="B88" i="9"/>
  <c r="E91" i="9"/>
  <c r="B91" i="9" s="1"/>
  <c r="B96" i="9"/>
  <c r="E99" i="9"/>
  <c r="B99" i="9" s="1"/>
  <c r="E103" i="9"/>
  <c r="B103" i="9" s="1"/>
  <c r="E107" i="9"/>
  <c r="B107" i="9" s="1"/>
  <c r="E111" i="9"/>
  <c r="B111" i="9" s="1"/>
  <c r="E115" i="9"/>
  <c r="B115" i="9" s="1"/>
  <c r="E119" i="9"/>
  <c r="B119" i="9" s="1"/>
  <c r="E123" i="9"/>
  <c r="B123" i="9" s="1"/>
  <c r="E127" i="9"/>
  <c r="B127" i="9" s="1"/>
  <c r="E131" i="9"/>
  <c r="B131" i="9" s="1"/>
  <c r="E135" i="9"/>
  <c r="B135" i="9" s="1"/>
  <c r="E139" i="9"/>
  <c r="B139" i="9" s="1"/>
  <c r="E143" i="9"/>
  <c r="B143" i="9" s="1"/>
  <c r="E147" i="9"/>
  <c r="B147" i="9" s="1"/>
  <c r="E151" i="9"/>
  <c r="B151" i="9" s="1"/>
  <c r="E155" i="9"/>
  <c r="B155" i="9" s="1"/>
  <c r="M228" i="9"/>
  <c r="F298" i="9"/>
  <c r="B229" i="9"/>
  <c r="B231" i="9"/>
  <c r="B233" i="9"/>
  <c r="B235" i="9"/>
  <c r="B241" i="9"/>
  <c r="B243" i="9"/>
  <c r="B245" i="9"/>
  <c r="B247" i="9"/>
  <c r="B249" i="9"/>
  <c r="B251" i="9"/>
  <c r="B253" i="9"/>
  <c r="B255" i="9"/>
  <c r="B257" i="9"/>
  <c r="B259" i="9"/>
  <c r="B261" i="9"/>
  <c r="B263" i="9"/>
  <c r="B265" i="9"/>
  <c r="B267" i="9"/>
  <c r="B269" i="9"/>
  <c r="B271" i="9"/>
  <c r="B273" i="9"/>
  <c r="B275" i="9"/>
  <c r="B277" i="9"/>
  <c r="B279" i="9"/>
  <c r="B281" i="9"/>
  <c r="B283" i="9"/>
  <c r="B285" i="9"/>
  <c r="B287" i="9"/>
  <c r="B289" i="9"/>
  <c r="B291" i="9"/>
  <c r="E305" i="9"/>
  <c r="B305" i="9" s="1"/>
  <c r="E319" i="9"/>
  <c r="B319" i="9" s="1"/>
  <c r="E325" i="9"/>
  <c r="B325" i="9" s="1"/>
  <c r="E329" i="9"/>
  <c r="B329" i="9" s="1"/>
  <c r="H423" i="1" l="1"/>
  <c r="G423" i="1"/>
  <c r="E315" i="9"/>
  <c r="B315" i="9" s="1"/>
  <c r="H1024" i="1"/>
  <c r="G1024" i="1"/>
  <c r="E7" i="5"/>
  <c r="G1681" i="1"/>
  <c r="H1681" i="1"/>
  <c r="E152" i="4"/>
  <c r="D148" i="1" s="1"/>
  <c r="H122" i="1"/>
  <c r="D121" i="1"/>
  <c r="F125" i="4"/>
  <c r="D45" i="1"/>
  <c r="E6" i="4"/>
  <c r="H1278" i="1"/>
  <c r="G1278" i="1"/>
  <c r="H1201" i="1"/>
  <c r="F7" i="5"/>
  <c r="H22" i="3"/>
  <c r="C1012" i="1"/>
  <c r="G338" i="9"/>
  <c r="E338" i="9" s="1"/>
  <c r="B338" i="9" s="1"/>
  <c r="F203" i="5"/>
  <c r="C1207" i="1"/>
  <c r="K1481" i="9"/>
  <c r="G344" i="9"/>
  <c r="E344" i="9" s="1"/>
  <c r="B344" i="9" s="1"/>
  <c r="C1621" i="1"/>
  <c r="I39" i="3"/>
  <c r="H536" i="1"/>
  <c r="G536" i="1"/>
  <c r="F597" i="4"/>
  <c r="C591" i="1"/>
  <c r="E176" i="5"/>
  <c r="D1180" i="1" s="1"/>
  <c r="I24" i="3"/>
  <c r="D1181" i="1"/>
  <c r="F114" i="6"/>
  <c r="H30" i="3"/>
  <c r="C1510" i="1"/>
  <c r="G343" i="9"/>
  <c r="E343" i="9" s="1"/>
  <c r="F135" i="5"/>
  <c r="C1140" i="1"/>
  <c r="F89" i="6"/>
  <c r="C1485" i="1"/>
  <c r="E69" i="5"/>
  <c r="D251" i="5"/>
  <c r="F255" i="5"/>
  <c r="C1259" i="1"/>
  <c r="F262" i="4"/>
  <c r="C258" i="1"/>
  <c r="H1604" i="1"/>
  <c r="G1604" i="1"/>
  <c r="E430" i="4"/>
  <c r="D425" i="1"/>
  <c r="D152" i="4"/>
  <c r="F164" i="4"/>
  <c r="C160" i="1"/>
  <c r="F49" i="4"/>
  <c r="C45" i="1"/>
  <c r="I1567" i="1"/>
  <c r="G421" i="1"/>
  <c r="H421" i="1"/>
  <c r="E535" i="4"/>
  <c r="D530" i="1"/>
  <c r="G1446" i="1"/>
  <c r="H1446" i="1"/>
  <c r="G348" i="9"/>
  <c r="E348" i="9" s="1"/>
  <c r="D141" i="6"/>
  <c r="F5" i="6"/>
  <c r="H27" i="3"/>
  <c r="C1401" i="1"/>
  <c r="H565" i="1"/>
  <c r="G565" i="1"/>
  <c r="I1558" i="1"/>
  <c r="I1541" i="1"/>
  <c r="F321" i="4"/>
  <c r="C316" i="1"/>
  <c r="F309" i="4"/>
  <c r="D308" i="4"/>
  <c r="C304" i="1"/>
  <c r="I33" i="3"/>
  <c r="D1538" i="1"/>
  <c r="H1538" i="1" s="1"/>
  <c r="I31" i="3"/>
  <c r="D1537" i="1"/>
  <c r="F629" i="4"/>
  <c r="C623" i="1"/>
  <c r="F466" i="4"/>
  <c r="C460" i="1"/>
  <c r="E418" i="4"/>
  <c r="D413" i="1" s="1"/>
  <c r="D355" i="1"/>
  <c r="I1578" i="1"/>
  <c r="F134" i="4"/>
  <c r="C130" i="1"/>
  <c r="G346" i="9"/>
  <c r="E346" i="9" s="1"/>
  <c r="F584" i="4"/>
  <c r="C578" i="1"/>
  <c r="H317" i="1"/>
  <c r="G317" i="1"/>
  <c r="E316" i="9"/>
  <c r="B316" i="9" s="1"/>
  <c r="F147" i="5"/>
  <c r="D1152" i="1"/>
  <c r="C642" i="1"/>
  <c r="F648" i="4"/>
  <c r="F35" i="6"/>
  <c r="H28" i="3"/>
  <c r="C1431" i="1"/>
  <c r="D1012" i="1"/>
  <c r="F129" i="6"/>
  <c r="C1525" i="1"/>
  <c r="F88" i="5"/>
  <c r="D69" i="5"/>
  <c r="C1093" i="1"/>
  <c r="D430" i="4"/>
  <c r="F230" i="4"/>
  <c r="C226" i="1"/>
  <c r="D6" i="4"/>
  <c r="F7" i="4"/>
  <c r="C3" i="1"/>
  <c r="H1602" i="1"/>
  <c r="G1602" i="1"/>
  <c r="F361" i="4"/>
  <c r="C356" i="1"/>
  <c r="D360" i="4"/>
  <c r="I1573" i="1"/>
  <c r="F647" i="4"/>
  <c r="C641" i="1"/>
  <c r="I1568" i="1"/>
  <c r="I1561" i="1"/>
  <c r="I1544" i="1"/>
  <c r="G1538" i="1"/>
  <c r="G575" i="1"/>
  <c r="H575" i="1"/>
  <c r="I1562" i="1"/>
  <c r="F202" i="4"/>
  <c r="C198" i="1"/>
  <c r="F82" i="4"/>
  <c r="C78" i="1"/>
  <c r="F228" i="9"/>
  <c r="H19" i="9"/>
  <c r="E19" i="9" s="1"/>
  <c r="B19" i="9" s="1"/>
  <c r="D177" i="5"/>
  <c r="I40" i="3"/>
  <c r="C1622" i="1"/>
  <c r="E24" i="9"/>
  <c r="F12" i="5"/>
  <c r="C1017" i="1"/>
  <c r="F522" i="4"/>
  <c r="C516" i="1"/>
  <c r="F221" i="4"/>
  <c r="C217" i="1"/>
  <c r="F536" i="4"/>
  <c r="D535" i="4"/>
  <c r="C530" i="1"/>
  <c r="F373" i="4"/>
  <c r="C368" i="1"/>
  <c r="E417" i="4"/>
  <c r="D412" i="1" s="1"/>
  <c r="D303" i="1"/>
  <c r="I1557" i="1"/>
  <c r="I1550" i="1"/>
  <c r="G520" i="1"/>
  <c r="H520" i="1"/>
  <c r="H1406" i="1"/>
  <c r="G1406" i="1"/>
  <c r="G579" i="1"/>
  <c r="H579" i="1"/>
  <c r="H309" i="1"/>
  <c r="G309" i="1"/>
  <c r="G601" i="1"/>
  <c r="H601" i="1"/>
  <c r="H592" i="1"/>
  <c r="G592" i="1"/>
  <c r="E6" i="5" l="1"/>
  <c r="D1011" i="1" s="1"/>
  <c r="I22" i="3"/>
  <c r="I18" i="3"/>
  <c r="E299" i="4"/>
  <c r="E423" i="4" s="1"/>
  <c r="E644" i="4" s="1"/>
  <c r="G121" i="1"/>
  <c r="H121" i="1"/>
  <c r="D2" i="1"/>
  <c r="I17" i="3"/>
  <c r="E422" i="4"/>
  <c r="D417" i="1" s="1"/>
  <c r="F177" i="5"/>
  <c r="D176" i="5"/>
  <c r="H24" i="3"/>
  <c r="C1181" i="1"/>
  <c r="G258" i="1"/>
  <c r="H258" i="1"/>
  <c r="H1012" i="1"/>
  <c r="G1012" i="1"/>
  <c r="D640" i="4"/>
  <c r="C529" i="1"/>
  <c r="F535" i="4"/>
  <c r="H516" i="1"/>
  <c r="G516" i="1"/>
  <c r="B24" i="9"/>
  <c r="F6" i="4"/>
  <c r="H17" i="3"/>
  <c r="D422" i="4"/>
  <c r="C2" i="1"/>
  <c r="H1093" i="1"/>
  <c r="G1093" i="1"/>
  <c r="G1431" i="1"/>
  <c r="H1431" i="1"/>
  <c r="H642" i="1"/>
  <c r="G642" i="1"/>
  <c r="B346" i="9"/>
  <c r="E345" i="9"/>
  <c r="I10" i="3" s="1"/>
  <c r="G623" i="1"/>
  <c r="H623" i="1"/>
  <c r="H316" i="1"/>
  <c r="G316" i="1"/>
  <c r="G160" i="1"/>
  <c r="H160" i="1"/>
  <c r="E639" i="4"/>
  <c r="D633" i="1" s="1"/>
  <c r="D424" i="1"/>
  <c r="I23" i="3"/>
  <c r="D1074" i="1"/>
  <c r="G530" i="1"/>
  <c r="H530" i="1"/>
  <c r="F430" i="4"/>
  <c r="D639" i="4"/>
  <c r="C424" i="1"/>
  <c r="G425" i="1"/>
  <c r="H425" i="1"/>
  <c r="F251" i="5"/>
  <c r="H25" i="3"/>
  <c r="C1255" i="1"/>
  <c r="H1140" i="1"/>
  <c r="G1140" i="1"/>
  <c r="G198" i="1"/>
  <c r="H198" i="1"/>
  <c r="H368" i="1"/>
  <c r="G368" i="1"/>
  <c r="H1622" i="1"/>
  <c r="G1622" i="1"/>
  <c r="B228" i="9"/>
  <c r="D418" i="4"/>
  <c r="F360" i="4"/>
  <c r="C355" i="1"/>
  <c r="G226" i="1"/>
  <c r="H226" i="1"/>
  <c r="F69" i="5"/>
  <c r="H23" i="3"/>
  <c r="C1074" i="1"/>
  <c r="H1152" i="1"/>
  <c r="G1152" i="1"/>
  <c r="G130" i="1"/>
  <c r="H130" i="1"/>
  <c r="G304" i="1"/>
  <c r="H304" i="1"/>
  <c r="F141" i="6"/>
  <c r="H31" i="3"/>
  <c r="C1537" i="1"/>
  <c r="H1259" i="1"/>
  <c r="G1259" i="1"/>
  <c r="G1485" i="1"/>
  <c r="H1485" i="1"/>
  <c r="E342" i="9"/>
  <c r="B343" i="9"/>
  <c r="H591" i="1"/>
  <c r="G591" i="1"/>
  <c r="H1207" i="1"/>
  <c r="G1207" i="1"/>
  <c r="G1525" i="1"/>
  <c r="H1525" i="1"/>
  <c r="H299" i="9"/>
  <c r="G217" i="1"/>
  <c r="H217" i="1"/>
  <c r="H1017" i="1"/>
  <c r="G1017" i="1"/>
  <c r="G78" i="1"/>
  <c r="H78" i="1"/>
  <c r="H641" i="1"/>
  <c r="G641" i="1"/>
  <c r="H356" i="1"/>
  <c r="G356" i="1"/>
  <c r="G3" i="1"/>
  <c r="H3" i="1"/>
  <c r="H578" i="1"/>
  <c r="G578" i="1"/>
  <c r="H460" i="1"/>
  <c r="G460" i="1"/>
  <c r="D417" i="4"/>
  <c r="F308" i="4"/>
  <c r="C303" i="1"/>
  <c r="H9" i="3"/>
  <c r="H1401" i="1"/>
  <c r="G1401" i="1"/>
  <c r="E347" i="9"/>
  <c r="B348" i="9"/>
  <c r="E640" i="4"/>
  <c r="D634" i="1" s="1"/>
  <c r="D529" i="1"/>
  <c r="G45" i="1"/>
  <c r="H45" i="1"/>
  <c r="D299" i="4"/>
  <c r="F152" i="4"/>
  <c r="H18" i="3"/>
  <c r="C148" i="1"/>
  <c r="G1510" i="1"/>
  <c r="H1510" i="1"/>
  <c r="G1621" i="1"/>
  <c r="H1621" i="1"/>
  <c r="H11" i="3"/>
  <c r="D6" i="5"/>
  <c r="H20" i="9" l="1"/>
  <c r="E301" i="4"/>
  <c r="D297" i="1" s="1"/>
  <c r="D418" i="1"/>
  <c r="E300" i="4"/>
  <c r="D296" i="1" s="1"/>
  <c r="D295" i="1"/>
  <c r="E424" i="4"/>
  <c r="D419" i="1" s="1"/>
  <c r="E643" i="4"/>
  <c r="E646" i="4" s="1"/>
  <c r="E425" i="4"/>
  <c r="D420" i="1" s="1"/>
  <c r="K3" i="9"/>
  <c r="I9" i="3"/>
  <c r="N3" i="9"/>
  <c r="I11" i="3"/>
  <c r="D423" i="4"/>
  <c r="D301" i="4"/>
  <c r="F299" i="4"/>
  <c r="C295" i="1"/>
  <c r="F417" i="4"/>
  <c r="C412" i="1"/>
  <c r="F639" i="4"/>
  <c r="C633" i="1"/>
  <c r="D300" i="4"/>
  <c r="G355" i="1"/>
  <c r="H355" i="1"/>
  <c r="G306" i="9"/>
  <c r="E306" i="9" s="1"/>
  <c r="B306" i="9" s="1"/>
  <c r="G299" i="9"/>
  <c r="E299" i="9" s="1"/>
  <c r="F6" i="5"/>
  <c r="C1011" i="1"/>
  <c r="G303" i="1"/>
  <c r="H303" i="1"/>
  <c r="H1255" i="1"/>
  <c r="G1255" i="1"/>
  <c r="H529" i="1"/>
  <c r="G529" i="1"/>
  <c r="D638" i="1"/>
  <c r="F176" i="5"/>
  <c r="C1180" i="1"/>
  <c r="H1074" i="1"/>
  <c r="G1074" i="1"/>
  <c r="D643" i="4"/>
  <c r="D424" i="4"/>
  <c r="F422" i="4"/>
  <c r="C417" i="1"/>
  <c r="H1181" i="1"/>
  <c r="G1181" i="1"/>
  <c r="G148" i="1"/>
  <c r="H148" i="1"/>
  <c r="G1537" i="1"/>
  <c r="H1537" i="1"/>
  <c r="C413" i="1"/>
  <c r="F418" i="4"/>
  <c r="H424" i="1"/>
  <c r="G424" i="1"/>
  <c r="G2" i="1"/>
  <c r="H2" i="1"/>
  <c r="F640" i="4"/>
  <c r="C634" i="1"/>
  <c r="D637" i="1" l="1"/>
  <c r="E645" i="4"/>
  <c r="D639" i="1" s="1"/>
  <c r="H1180" i="1"/>
  <c r="G1180" i="1"/>
  <c r="H412" i="1"/>
  <c r="G412" i="1"/>
  <c r="F301" i="4"/>
  <c r="C297" i="1"/>
  <c r="G634" i="1"/>
  <c r="H634" i="1"/>
  <c r="F424" i="4"/>
  <c r="C419" i="1"/>
  <c r="B299" i="9"/>
  <c r="F300" i="4"/>
  <c r="C296" i="1"/>
  <c r="D645" i="4"/>
  <c r="F643" i="4"/>
  <c r="C637" i="1"/>
  <c r="H417" i="1"/>
  <c r="G417" i="1"/>
  <c r="H8" i="3"/>
  <c r="H1011" i="1"/>
  <c r="G1011" i="1"/>
  <c r="D644" i="4"/>
  <c r="D425" i="4"/>
  <c r="F423" i="4"/>
  <c r="C418" i="1"/>
  <c r="G20" i="9"/>
  <c r="E20" i="9" s="1"/>
  <c r="B20" i="9" s="1"/>
  <c r="H413" i="1"/>
  <c r="G413" i="1"/>
  <c r="D640" i="1"/>
  <c r="H633" i="1"/>
  <c r="G633" i="1"/>
  <c r="G295" i="1"/>
  <c r="H295" i="1"/>
  <c r="E649" i="4" l="1"/>
  <c r="I19" i="3" s="1"/>
  <c r="E650" i="4"/>
  <c r="D644" i="1" s="1"/>
  <c r="H418" i="1"/>
  <c r="G418" i="1"/>
  <c r="M3" i="9"/>
  <c r="F645" i="4"/>
  <c r="C639" i="1"/>
  <c r="F425" i="4"/>
  <c r="C420" i="1"/>
  <c r="G296" i="1"/>
  <c r="H296" i="1"/>
  <c r="H419" i="1"/>
  <c r="G419" i="1"/>
  <c r="G297" i="1"/>
  <c r="H297" i="1"/>
  <c r="F644" i="4"/>
  <c r="D646" i="4"/>
  <c r="C638" i="1"/>
  <c r="H637" i="1"/>
  <c r="G637" i="1"/>
  <c r="D643" i="1" l="1"/>
  <c r="I20" i="3"/>
  <c r="G638" i="1"/>
  <c r="H638" i="1"/>
  <c r="F646" i="4"/>
  <c r="D650" i="4"/>
  <c r="C640" i="1"/>
  <c r="H639" i="1"/>
  <c r="G639" i="1"/>
  <c r="H420" i="1"/>
  <c r="G420" i="1"/>
  <c r="D649" i="4"/>
  <c r="H334" i="9"/>
  <c r="G334" i="9"/>
  <c r="F650" i="4" l="1"/>
  <c r="H20" i="3"/>
  <c r="C644" i="1"/>
  <c r="G297" i="9"/>
  <c r="E297" i="9" s="1"/>
  <c r="B297" i="9" s="1"/>
  <c r="F649" i="4"/>
  <c r="H19" i="3"/>
  <c r="C643" i="1"/>
  <c r="E334" i="9"/>
  <c r="G640" i="1"/>
  <c r="H640" i="1"/>
  <c r="H7" i="3"/>
  <c r="B334" i="9" l="1"/>
  <c r="E298" i="9"/>
  <c r="I8" i="3" s="1"/>
  <c r="J3" i="9"/>
  <c r="H643" i="1"/>
  <c r="G643" i="1"/>
  <c r="H644" i="1"/>
  <c r="G644" i="1"/>
  <c r="G295" i="9" l="1"/>
  <c r="L293" i="9"/>
  <c r="F293" i="9" s="1"/>
  <c r="H295" i="9"/>
  <c r="G18" i="9"/>
  <c r="H18" i="9"/>
  <c r="K7" i="9"/>
  <c r="I5" i="9"/>
  <c r="J17" i="9"/>
  <c r="G22" i="9"/>
  <c r="M16" i="9"/>
  <c r="H15" i="9"/>
  <c r="K8" i="9"/>
  <c r="J13" i="9"/>
  <c r="J6" i="9"/>
  <c r="I11" i="9"/>
  <c r="J7" i="9"/>
  <c r="I12" i="9"/>
  <c r="L16" i="9"/>
  <c r="K12" i="9"/>
  <c r="K5" i="9"/>
  <c r="J10" i="9"/>
  <c r="J8" i="9"/>
  <c r="I9" i="9"/>
  <c r="H22" i="9"/>
  <c r="I17" i="9"/>
  <c r="G21" i="9"/>
  <c r="L15" i="9"/>
  <c r="I13" i="9"/>
  <c r="J9" i="9"/>
  <c r="I7" i="9"/>
  <c r="K13" i="9"/>
  <c r="I8" i="9"/>
  <c r="K10" i="9"/>
  <c r="G15" i="9"/>
  <c r="M15" i="9"/>
  <c r="H17" i="9"/>
  <c r="K6" i="9"/>
  <c r="J12" i="9"/>
  <c r="K11" i="9"/>
  <c r="H21" i="9"/>
  <c r="G16" i="9"/>
  <c r="G17" i="9"/>
  <c r="H16" i="9"/>
  <c r="J5" i="9"/>
  <c r="K9" i="9"/>
  <c r="I6" i="9"/>
  <c r="J11" i="9"/>
  <c r="F16" i="9" l="1"/>
  <c r="E18" i="9"/>
  <c r="B18" i="9" s="1"/>
  <c r="E6" i="9"/>
  <c r="B6" i="9" s="1"/>
  <c r="E8" i="9"/>
  <c r="B8" i="9" s="1"/>
  <c r="E13" i="9"/>
  <c r="B13" i="9" s="1"/>
  <c r="E15" i="9"/>
  <c r="F15" i="9"/>
  <c r="E9" i="9"/>
  <c r="B9" i="9" s="1"/>
  <c r="E11" i="9"/>
  <c r="B11" i="9" s="1"/>
  <c r="E5" i="9"/>
  <c r="E17" i="9"/>
  <c r="B17" i="9" s="1"/>
  <c r="E7" i="9"/>
  <c r="B7" i="9" s="1"/>
  <c r="E21" i="9"/>
  <c r="B21" i="9" s="1"/>
  <c r="B293" i="9"/>
  <c r="F23" i="9"/>
  <c r="E16" i="9"/>
  <c r="E10" i="9"/>
  <c r="B10" i="9" s="1"/>
  <c r="E12" i="9"/>
  <c r="B12" i="9" s="1"/>
  <c r="E22" i="9"/>
  <c r="B22" i="9" s="1"/>
  <c r="E295" i="9"/>
  <c r="B16" i="9" l="1"/>
  <c r="F14" i="9"/>
  <c r="F3" i="9" s="1"/>
  <c r="B15" i="9"/>
  <c r="B295" i="9"/>
  <c r="E23" i="9"/>
  <c r="I7" i="3" s="1"/>
  <c r="B5" i="9"/>
  <c r="E4" i="9"/>
  <c r="E14" i="9"/>
  <c r="I13" i="3" s="1"/>
  <c r="E3" i="9" l="1"/>
</calcChain>
</file>

<file path=xl/sharedStrings.xml><?xml version="1.0" encoding="utf-8"?>
<sst xmlns="http://schemas.openxmlformats.org/spreadsheetml/2006/main" count="4733" uniqueCount="3656">
  <si>
    <t>Obveznik:</t>
  </si>
  <si>
    <t>29033 - VATROGASNA POSTROJBA KUTINA</t>
  </si>
  <si>
    <t>Razina:</t>
  </si>
  <si>
    <t>31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</si>
  <si>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</si>
  <si>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</si>
  <si>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</si>
  <si>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</si>
  <si>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</si>
  <si>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</si>
  <si>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</si>
  <si>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</si>
  <si>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</si>
  <si>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</si>
  <si>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</si>
  <si>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</si>
  <si>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</si>
  <si>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</si>
  <si>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</si>
  <si>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</si>
  <si>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</si>
  <si>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</si>
  <si>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</si>
  <si>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</si>
  <si>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</si>
  <si>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</si>
  <si>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</si>
  <si>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</si>
  <si>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</si>
  <si>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</si>
  <si>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</si>
  <si>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</si>
  <si>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</si>
  <si>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</si>
  <si>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</si>
  <si>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</si>
  <si>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</si>
  <si>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</si>
  <si>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</si>
  <si>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</si>
  <si>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</si>
  <si>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</si>
  <si>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</si>
  <si>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</si>
  <si>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</si>
  <si>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</si>
  <si>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</si>
  <si>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</si>
  <si>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</si>
  <si>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</si>
  <si>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</si>
  <si>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</si>
  <si>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</si>
  <si>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</si>
  <si>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</si>
  <si>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</si>
  <si>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</si>
  <si>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</si>
  <si>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</si>
  <si>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</si>
  <si>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</si>
  <si>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</si>
  <si>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</si>
  <si>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</si>
  <si>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</si>
  <si>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</si>
  <si>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</si>
  <si>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</si>
  <si>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</si>
  <si>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</si>
  <si>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</si>
  <si>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</si>
  <si>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</si>
  <si>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</si>
  <si>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</si>
  <si>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</si>
  <si>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</si>
  <si>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</si>
  <si>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</si>
  <si>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</si>
  <si>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</si>
  <si>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</si>
  <si>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</si>
  <si>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</si>
  <si>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</si>
  <si>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</si>
  <si>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</si>
  <si>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</si>
  <si>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</si>
  <si>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</si>
  <si>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</si>
  <si>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</si>
  <si>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</si>
  <si>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</si>
  <si>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</si>
  <si>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</si>
  <si>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</si>
  <si>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</si>
  <si>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</si>
  <si>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</si>
  <si>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</si>
  <si>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</si>
  <si>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</si>
  <si>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</si>
  <si>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</si>
  <si>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</si>
  <si>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</si>
  <si>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</si>
  <si>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</si>
  <si>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</si>
  <si>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</si>
  <si>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</si>
  <si>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</si>
  <si>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</si>
  <si>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</si>
  <si>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</si>
  <si>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</si>
  <si>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</si>
  <si>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</si>
  <si>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</si>
  <si>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</si>
  <si>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</si>
  <si>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</si>
  <si>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</si>
  <si>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</si>
  <si>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</si>
  <si>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</si>
  <si>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</si>
  <si>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</si>
  <si>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</si>
  <si>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</si>
  <si>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</si>
  <si>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</si>
  <si>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</si>
  <si>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</si>
  <si>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</si>
  <si>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</si>
  <si>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</si>
  <si>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</si>
  <si>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</si>
  <si>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</si>
  <si>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</si>
  <si>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</si>
  <si>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</si>
  <si>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</si>
  <si>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</si>
  <si>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</si>
  <si>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</si>
  <si>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</si>
  <si>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</si>
  <si>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</si>
  <si>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</si>
  <si>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</si>
  <si>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</si>
  <si>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</si>
  <si>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</si>
  <si>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</si>
  <si>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</si>
  <si>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</si>
  <si>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</si>
  <si>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</si>
  <si>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</si>
  <si>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</si>
  <si>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</si>
  <si>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</si>
  <si>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</si>
  <si>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</si>
  <si>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</si>
  <si>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</si>
  <si>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</si>
  <si>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</si>
  <si>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</si>
  <si>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</si>
  <si>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</si>
  <si>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</si>
  <si>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</si>
  <si>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</si>
  <si>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</si>
  <si>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</si>
  <si>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</si>
  <si>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</si>
  <si>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</si>
  <si>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</si>
  <si>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</si>
  <si>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</si>
  <si>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</si>
  <si>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</si>
  <si>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</si>
  <si>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</si>
  <si>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</si>
  <si>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</si>
  <si>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</si>
  <si>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</si>
  <si>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</si>
  <si>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</si>
  <si>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</si>
  <si>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</si>
  <si>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</si>
  <si>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</si>
  <si>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</si>
  <si>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</si>
  <si>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</si>
  <si>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</si>
  <si>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</si>
  <si>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</si>
  <si>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</si>
  <si>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</si>
  <si>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</si>
  <si>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</si>
  <si>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</si>
  <si>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</si>
  <si>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</si>
  <si>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</si>
  <si>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</si>
  <si>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</si>
  <si>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</si>
  <si>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</si>
  <si>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</si>
  <si>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</si>
  <si>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</si>
  <si>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</si>
  <si>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</si>
  <si>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</si>
  <si>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</si>
  <si>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</si>
  <si>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</si>
  <si>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</si>
  <si>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</si>
  <si>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</si>
  <si>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</si>
  <si>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</si>
  <si>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</si>
  <si>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</si>
  <si>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</si>
  <si>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</si>
  <si>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</si>
  <si>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</si>
  <si>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</si>
  <si>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</si>
  <si>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</si>
  <si>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</si>
  <si>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</si>
  <si>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</si>
  <si>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</si>
  <si>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</si>
  <si>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</si>
  <si>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</si>
  <si>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</si>
  <si>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</si>
  <si>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</si>
  <si>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</si>
  <si>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</si>
  <si>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</si>
  <si>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</si>
  <si>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</si>
  <si>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</si>
  <si>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</si>
  <si>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</si>
  <si>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</si>
  <si>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</si>
  <si>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</si>
  <si>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</si>
  <si>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</si>
  <si>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</si>
  <si>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</si>
  <si>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</si>
  <si>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</si>
  <si>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</si>
  <si>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</si>
  <si>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</si>
  <si>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</si>
  <si>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</si>
  <si>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</si>
  <si>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</si>
  <si>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</si>
  <si>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</si>
  <si>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</si>
  <si>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</si>
  <si>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</si>
  <si>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</si>
  <si>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</si>
  <si>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</si>
  <si>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</si>
  <si>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</si>
  <si>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</si>
  <si>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</si>
  <si>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</si>
  <si>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</si>
  <si>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</si>
  <si>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</si>
  <si>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</si>
  <si>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</si>
  <si>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</si>
  <si>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</si>
  <si>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</si>
  <si>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</si>
  <si>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</si>
  <si>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</si>
  <si>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</si>
  <si>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</si>
  <si>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</si>
  <si>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</si>
  <si>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</si>
  <si>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</si>
  <si>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</si>
  <si>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</si>
  <si>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</si>
  <si>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</si>
  <si>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</si>
  <si>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</si>
  <si>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</si>
  <si>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</si>
  <si>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</si>
  <si>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</si>
  <si>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</si>
  <si>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</si>
  <si>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</si>
  <si>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</si>
  <si>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</si>
  <si>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</si>
  <si>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</si>
  <si>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</si>
  <si>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</si>
  <si>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</si>
  <si>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</si>
  <si>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</si>
  <si>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</si>
  <si>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</si>
  <si>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</si>
  <si>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</si>
  <si>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</si>
  <si>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</si>
  <si>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</si>
  <si>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</si>
  <si>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</si>
  <si>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</si>
  <si>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</si>
  <si>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</si>
  <si>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</si>
  <si>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</si>
  <si>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</si>
  <si>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</si>
  <si>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</si>
  <si>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</si>
  <si>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</si>
  <si>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</si>
  <si>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</si>
  <si>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</si>
  <si>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</si>
  <si>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</si>
  <si>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</si>
  <si>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</si>
  <si>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</si>
  <si>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</si>
  <si>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</si>
  <si>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</si>
  <si>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</si>
  <si>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</si>
  <si>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</si>
  <si>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</si>
  <si>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</si>
  <si>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</si>
  <si>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</si>
  <si>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</si>
  <si>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</si>
  <si>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</si>
  <si>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</si>
  <si>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</si>
  <si>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</si>
  <si>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</si>
  <si>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</si>
  <si>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</si>
  <si>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</si>
  <si>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</si>
  <si>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</si>
  <si>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</si>
  <si>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</si>
  <si>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</si>
  <si>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</si>
  <si>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</si>
  <si>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</si>
  <si>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</si>
  <si>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</si>
  <si>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</si>
  <si>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</si>
  <si>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</si>
  <si>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</si>
  <si>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</si>
  <si>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</si>
  <si>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</si>
  <si>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</si>
  <si>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</si>
  <si>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</si>
  <si>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</si>
  <si>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</si>
  <si>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</si>
  <si>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</si>
  <si>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</si>
  <si>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</si>
  <si>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</si>
  <si>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</si>
  <si>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</si>
  <si>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</si>
  <si>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</si>
  <si>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</si>
  <si>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</si>
  <si>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</si>
  <si>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</si>
  <si>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</si>
  <si>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</si>
  <si>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</si>
  <si>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</si>
  <si>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</si>
  <si>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</si>
  <si>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</si>
  <si>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</si>
  <si>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</si>
  <si>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</si>
  <si>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</si>
  <si>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</si>
  <si>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</si>
  <si>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</si>
  <si>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</si>
  <si>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</si>
  <si>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</si>
  <si>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</si>
  <si>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</si>
  <si>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</si>
  <si>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</si>
  <si>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</si>
  <si>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</si>
  <si>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</si>
  <si>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</si>
  <si>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</si>
  <si>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</si>
  <si>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</si>
  <si>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</si>
  <si>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</si>
  <si>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</si>
  <si>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</si>
  <si>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</si>
  <si>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</si>
  <si>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</si>
  <si>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</si>
  <si>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</si>
  <si>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</si>
  <si>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</si>
  <si>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</si>
  <si>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</si>
  <si>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</si>
  <si>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</si>
  <si>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</si>
  <si>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</si>
  <si>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</si>
  <si>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</si>
  <si>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</si>
  <si>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</si>
  <si>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</si>
  <si>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</si>
  <si>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</si>
  <si>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</si>
  <si>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</si>
  <si>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</si>
  <si>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</si>
  <si>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</si>
  <si>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</si>
  <si>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</si>
  <si>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</si>
  <si>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</si>
  <si>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</si>
  <si>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</si>
  <si>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</si>
  <si>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</si>
  <si>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</si>
  <si>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</si>
  <si>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</si>
  <si>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</si>
  <si>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</si>
  <si>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</si>
  <si>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</si>
  <si>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</si>
  <si>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</si>
  <si>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</si>
  <si>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</si>
  <si>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</si>
  <si>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</si>
  <si>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</si>
  <si>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</si>
  <si>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</si>
  <si>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</si>
  <si>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</si>
  <si>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</si>
  <si>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</si>
  <si>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</si>
  <si>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</si>
  <si>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</si>
  <si>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</si>
  <si>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</si>
  <si>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</si>
  <si>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</si>
  <si>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</si>
  <si>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</si>
  <si>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</si>
  <si>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</si>
  <si>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</si>
  <si>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</si>
  <si>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</si>
  <si>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</si>
  <si>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</si>
  <si>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</si>
  <si>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</si>
  <si>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</si>
  <si>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</si>
  <si>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</si>
  <si>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</si>
  <si>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</si>
  <si>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</si>
  <si>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</si>
  <si>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</si>
  <si>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</si>
  <si>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</si>
  <si>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</si>
  <si>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</si>
  <si>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</si>
  <si>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</si>
  <si>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</si>
  <si>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</si>
  <si>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</si>
  <si>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</si>
  <si>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</si>
  <si>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</si>
  <si>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</si>
  <si>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</si>
  <si>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</si>
  <si>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</si>
  <si>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</si>
  <si>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</si>
  <si>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</si>
  <si>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</si>
  <si>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</si>
  <si>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</si>
  <si>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</si>
  <si>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</si>
  <si>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</si>
  <si>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</si>
  <si>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</si>
  <si>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</si>
  <si>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</si>
  <si>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</si>
  <si>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</si>
  <si>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</si>
  <si>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</si>
  <si>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</si>
  <si>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</si>
  <si>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</si>
  <si>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</si>
  <si>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</si>
  <si>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</si>
  <si>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</si>
  <si>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</si>
  <si>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</si>
  <si>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</si>
  <si>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</si>
  <si>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</si>
  <si>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</si>
  <si>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</si>
  <si>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</si>
  <si>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</si>
  <si>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</si>
  <si>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</si>
  <si>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</si>
  <si>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</si>
  <si>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</si>
  <si>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</si>
  <si>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</si>
  <si>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</si>
  <si>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</si>
  <si>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</si>
  <si>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</si>
  <si>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</si>
  <si>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</si>
  <si>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</si>
  <si>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</si>
  <si>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</si>
  <si>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</si>
  <si>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</si>
  <si>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</si>
  <si>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</si>
  <si>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</si>
  <si>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</si>
  <si>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</si>
  <si>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</si>
  <si>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</si>
  <si>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</si>
  <si>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</si>
  <si>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</si>
  <si>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</si>
  <si>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</si>
  <si>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</si>
  <si>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</si>
  <si>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</si>
  <si>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</si>
  <si>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</si>
  <si>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</si>
  <si>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</si>
  <si>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</si>
  <si>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</si>
  <si>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</si>
  <si>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</si>
  <si>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</si>
  <si>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</si>
  <si>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</si>
  <si>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</si>
  <si>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</si>
  <si>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</si>
  <si>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</si>
  <si>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</si>
  <si>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</si>
  <si>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</si>
  <si>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</si>
  <si>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</si>
  <si>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</si>
  <si>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</si>
  <si>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</si>
  <si>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</si>
  <si>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</si>
  <si>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</si>
  <si>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</si>
  <si>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</si>
  <si>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</si>
  <si>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</si>
  <si>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</si>
  <si>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</si>
  <si>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</si>
  <si>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</si>
  <si>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</si>
  <si>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</si>
  <si>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</si>
  <si>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</si>
  <si>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</si>
  <si>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</si>
  <si>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</si>
  <si>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</si>
  <si>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</si>
  <si>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</si>
  <si>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</si>
  <si>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</si>
  <si>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</si>
  <si>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</si>
  <si>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</si>
  <si>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</si>
  <si>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</si>
  <si>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</si>
  <si>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</si>
  <si>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</si>
  <si>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</si>
  <si>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</si>
  <si>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</si>
  <si>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</si>
  <si>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</si>
  <si>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</si>
  <si>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</si>
  <si>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</si>
  <si>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</si>
  <si>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</si>
  <si>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</si>
  <si>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</si>
  <si>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</si>
  <si>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</si>
  <si>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</si>
  <si>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</si>
  <si>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</si>
  <si>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</si>
  <si>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</si>
  <si>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</si>
  <si>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</si>
  <si>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</si>
  <si>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</si>
  <si>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</si>
  <si>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</si>
  <si>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</si>
  <si>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</si>
  <si>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</si>
  <si>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</si>
  <si>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</si>
  <si>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</si>
  <si>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</si>
  <si>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</si>
  <si>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</si>
  <si>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</si>
  <si>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</si>
  <si>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</si>
  <si>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</si>
  <si>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</si>
  <si>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</si>
  <si>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</si>
  <si>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</si>
  <si>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</si>
  <si>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</si>
  <si>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</si>
  <si>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</si>
  <si>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</si>
  <si>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</si>
  <si>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</si>
  <si>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</si>
  <si>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</si>
  <si>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</si>
  <si>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</si>
  <si>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</si>
  <si>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</si>
  <si>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</si>
  <si>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</si>
  <si>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</si>
  <si>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</si>
  <si>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</si>
  <si>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</si>
  <si>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</si>
  <si>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</si>
  <si>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</si>
  <si>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</si>
  <si>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</si>
  <si>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</si>
  <si>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</si>
  <si>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</si>
  <si>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</si>
  <si>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</si>
  <si>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</si>
  <si>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</si>
  <si>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</si>
  <si>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</si>
  <si>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</si>
  <si>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</si>
  <si>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</si>
  <si>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</si>
  <si>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</si>
  <si>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</si>
  <si>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</si>
  <si>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</si>
  <si>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</si>
  <si>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</si>
  <si>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</si>
  <si>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</si>
  <si>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</si>
  <si>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</si>
  <si>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</si>
  <si>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</si>
  <si>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</si>
  <si>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</si>
  <si>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</si>
  <si>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</si>
  <si>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</si>
  <si>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</si>
  <si>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</si>
  <si>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</si>
  <si>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</si>
  <si>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</si>
  <si>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</si>
  <si>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</si>
  <si>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</si>
  <si>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</si>
  <si>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</si>
  <si>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</si>
  <si>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</si>
  <si>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</si>
  <si>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</si>
  <si>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</si>
  <si>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</si>
  <si>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</si>
  <si>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</si>
  <si>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</si>
  <si>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</si>
  <si>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</si>
  <si>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</si>
  <si>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</si>
  <si>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</si>
  <si>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</si>
  <si>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</si>
  <si>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</si>
  <si>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</si>
  <si>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</si>
  <si>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</si>
  <si>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</si>
  <si>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</si>
  <si>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</si>
  <si>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</si>
  <si>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</si>
  <si>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</si>
  <si>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</si>
  <si>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</si>
  <si>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</si>
  <si>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</si>
  <si>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</si>
  <si>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</si>
  <si>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</si>
  <si>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</si>
  <si>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</si>
  <si>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</si>
  <si>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</si>
  <si>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</si>
  <si>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</si>
  <si>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</si>
  <si>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</si>
  <si>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</si>
  <si>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</si>
  <si>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</si>
  <si>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</si>
  <si>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</si>
  <si>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</si>
  <si>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</si>
  <si>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</si>
  <si>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</si>
  <si>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</si>
  <si>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</si>
  <si>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</si>
  <si>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</si>
  <si>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</si>
  <si>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</si>
  <si>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</si>
  <si>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</si>
  <si>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</si>
  <si>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</si>
  <si>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</si>
  <si>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</si>
  <si>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</si>
  <si>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</si>
  <si>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</si>
  <si>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</si>
  <si>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</si>
  <si>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</si>
  <si>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</si>
  <si>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</si>
  <si>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</si>
  <si>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</si>
  <si>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</si>
  <si>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</si>
  <si>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</si>
  <si>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</si>
  <si>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</si>
  <si>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</si>
  <si>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</si>
  <si>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</si>
  <si>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</si>
  <si>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</si>
  <si>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</si>
  <si>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</si>
  <si>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</si>
  <si>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</si>
  <si>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</si>
  <si>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</si>
  <si>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</si>
  <si>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</si>
  <si>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</si>
  <si>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</si>
  <si>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</si>
  <si>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</si>
  <si>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</si>
  <si>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</si>
  <si>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</si>
  <si>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</si>
  <si>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</si>
  <si>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</si>
  <si>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</si>
  <si>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</si>
  <si>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</si>
  <si>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</si>
  <si>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</si>
  <si>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</si>
  <si>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</si>
  <si>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</si>
  <si>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</si>
  <si>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</si>
  <si>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</si>
  <si>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</si>
  <si>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</si>
  <si>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</si>
  <si>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</si>
  <si>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</si>
  <si>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</si>
  <si>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</si>
  <si>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</si>
  <si>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</si>
  <si>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</si>
  <si>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</si>
  <si>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</si>
  <si>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</si>
  <si>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</si>
  <si>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</si>
  <si>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</si>
  <si>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</si>
  <si>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</si>
  <si>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</si>
  <si>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</si>
  <si>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</si>
  <si>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</si>
  <si>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</si>
  <si>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</si>
  <si>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</si>
  <si>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</si>
  <si>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</si>
  <si>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</si>
  <si>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</si>
  <si>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</si>
  <si>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</si>
  <si>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</si>
  <si>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</si>
  <si>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</si>
  <si>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</si>
  <si>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</si>
  <si>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</si>
  <si>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</si>
  <si>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</si>
  <si>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</si>
  <si>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</si>
  <si>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</si>
  <si>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</si>
  <si>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</si>
  <si>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</si>
  <si>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</si>
  <si>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</si>
  <si>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</si>
  <si>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</si>
  <si>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</si>
  <si>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</si>
  <si>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</si>
  <si>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</si>
  <si>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</si>
  <si>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</si>
  <si>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</si>
  <si>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</si>
  <si>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</si>
  <si>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</si>
  <si>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</si>
  <si>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</si>
  <si>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</si>
  <si>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</si>
  <si>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</si>
  <si>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</si>
  <si>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</si>
  <si>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</si>
  <si>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</si>
  <si>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</si>
  <si>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</si>
  <si>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</si>
  <si>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</si>
  <si>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</si>
  <si>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</si>
  <si>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</si>
  <si>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</si>
  <si>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</si>
  <si>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</si>
  <si>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</si>
  <si>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</si>
  <si>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</si>
  <si>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</si>
  <si>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</si>
  <si>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</si>
  <si>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</si>
  <si>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</si>
  <si>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</si>
  <si>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</si>
  <si>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</si>
  <si>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</si>
  <si>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</si>
  <si>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</si>
  <si>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</si>
  <si>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</si>
  <si>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</si>
  <si>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</si>
  <si>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</si>
  <si>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</si>
  <si>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</si>
  <si>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</si>
  <si>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</si>
  <si>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</si>
  <si>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</si>
  <si>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</si>
  <si>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</si>
  <si>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</si>
  <si>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</si>
  <si>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</si>
  <si>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</si>
  <si>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</si>
  <si>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</si>
  <si>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</si>
  <si>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</si>
  <si>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</si>
  <si>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</si>
  <si>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</si>
  <si>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</si>
  <si>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</si>
  <si>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</si>
  <si>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</si>
  <si>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</si>
  <si>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</si>
  <si>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</si>
  <si>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</si>
  <si>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</si>
  <si>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</si>
  <si>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</si>
  <si>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</si>
  <si>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</si>
  <si>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</si>
  <si>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</si>
  <si>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</si>
  <si>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</si>
  <si>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</si>
  <si>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</si>
  <si>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</si>
  <si>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</si>
  <si>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</si>
  <si>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</si>
  <si>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</si>
  <si>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</si>
  <si>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</si>
  <si>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</si>
  <si>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</si>
  <si>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</si>
  <si>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</si>
  <si>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</si>
  <si>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</si>
  <si>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</si>
  <si>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</si>
  <si>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</si>
  <si>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</si>
  <si>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</si>
  <si>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</si>
  <si>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</si>
  <si>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</si>
  <si>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</si>
  <si>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</si>
  <si>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</si>
  <si>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</si>
  <si>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</si>
  <si>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</si>
  <si>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</si>
  <si>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</si>
  <si>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</si>
  <si>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</si>
  <si>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</si>
  <si>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</si>
  <si>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</si>
  <si>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</si>
  <si>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</si>
  <si>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</si>
  <si>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</si>
  <si>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</si>
  <si>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</si>
  <si>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</si>
  <si>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</si>
  <si>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</si>
  <si>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</si>
  <si>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</si>
  <si>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</si>
  <si>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</si>
  <si>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</si>
  <si>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</si>
  <si>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</si>
  <si>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</si>
  <si>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</si>
  <si>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</si>
  <si>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</si>
  <si>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</si>
  <si>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</si>
  <si>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</si>
  <si>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</si>
  <si>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</si>
  <si>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</si>
  <si>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</si>
  <si>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</si>
  <si>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</si>
  <si>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</si>
  <si>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</si>
  <si>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</si>
  <si>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</si>
  <si>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</si>
  <si>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</si>
  <si>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</si>
  <si>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</si>
  <si>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</si>
  <si>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</si>
  <si>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</si>
  <si>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</si>
  <si>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</si>
  <si>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</si>
  <si>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</si>
  <si>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</si>
  <si>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</si>
  <si>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</si>
  <si>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</si>
  <si>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</si>
  <si>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</si>
  <si>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</si>
  <si>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</si>
  <si>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</si>
  <si>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</si>
  <si>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</si>
  <si>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</si>
  <si>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</si>
  <si>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</si>
  <si>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</si>
  <si>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</si>
  <si>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</si>
  <si>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</si>
  <si>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</si>
  <si>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</si>
  <si>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</si>
  <si>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</si>
  <si>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</si>
  <si>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</si>
  <si>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</si>
  <si>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</si>
  <si>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</si>
  <si>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</si>
  <si>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</si>
  <si>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</si>
  <si>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</si>
  <si>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</si>
  <si>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</si>
  <si>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</si>
  <si>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</si>
  <si>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</si>
  <si>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</si>
  <si>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</si>
  <si>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</si>
  <si>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</si>
  <si>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</si>
  <si>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</si>
  <si>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</si>
  <si>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</si>
  <si>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</si>
  <si>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</si>
  <si>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</si>
  <si>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</si>
  <si>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</si>
  <si>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</si>
  <si>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</si>
  <si>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</si>
  <si>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</si>
  <si>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</si>
  <si>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</si>
  <si>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</si>
  <si>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</si>
  <si>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</si>
  <si>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</si>
  <si>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</si>
  <si>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</si>
  <si>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</si>
  <si>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</si>
  <si>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</si>
  <si>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</si>
  <si>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</si>
  <si>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</si>
  <si>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</si>
  <si>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</si>
  <si>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</si>
  <si>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</si>
  <si>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</si>
  <si>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</si>
  <si>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</si>
  <si>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</si>
  <si>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</si>
  <si>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</si>
  <si>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</si>
  <si>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</si>
  <si>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</si>
  <si>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</si>
  <si>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</si>
  <si>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</si>
  <si>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</si>
  <si>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</si>
  <si>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</si>
  <si>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</si>
  <si>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</si>
  <si>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</si>
  <si>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</si>
  <si>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</si>
  <si>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</si>
  <si>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</si>
  <si>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</si>
  <si>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</si>
  <si>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</si>
  <si>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</si>
  <si>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</si>
  <si>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</si>
  <si>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</si>
  <si>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</si>
  <si>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</si>
  <si>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</si>
  <si>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</si>
  <si>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</si>
  <si>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</si>
  <si>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</si>
  <si>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</si>
  <si>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</si>
  <si>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</si>
  <si>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</si>
  <si>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</si>
  <si>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</si>
  <si>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</si>
  <si>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</si>
  <si>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</si>
  <si>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</si>
  <si>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</si>
  <si>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</si>
  <si>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</si>
  <si>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</si>
  <si>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</si>
  <si>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</si>
  <si>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</si>
  <si>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</si>
  <si>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</si>
  <si>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</si>
  <si>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</si>
  <si>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</si>
  <si>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</si>
  <si>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</si>
  <si>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</si>
  <si>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</si>
  <si>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</si>
  <si>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</si>
  <si>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</si>
  <si>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</si>
  <si>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</si>
  <si>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</si>
  <si>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</si>
  <si>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</si>
  <si>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</si>
  <si>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</si>
  <si>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</si>
  <si>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</si>
  <si>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</si>
  <si>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</si>
  <si>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</si>
  <si>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</si>
  <si>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</si>
  <si>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</si>
  <si>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</si>
  <si>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</si>
  <si>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</si>
  <si>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</si>
  <si>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</si>
  <si>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</si>
  <si>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</si>
  <si>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</si>
  <si>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</si>
  <si>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</si>
  <si>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</si>
  <si>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</si>
  <si>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</si>
  <si>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</si>
  <si>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</si>
  <si>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</si>
  <si>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</si>
  <si>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</si>
  <si>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</si>
  <si>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</si>
  <si>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</si>
  <si>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</si>
  <si>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</si>
  <si>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</si>
  <si>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</si>
  <si>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</si>
  <si>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</si>
  <si>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</si>
  <si>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</si>
  <si>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</si>
  <si>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</si>
  <si>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</si>
  <si>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</si>
  <si>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</si>
  <si>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</si>
  <si>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</si>
  <si>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</si>
  <si>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</si>
  <si>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</si>
  <si>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</si>
  <si>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</si>
  <si>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</si>
  <si>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</si>
  <si>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</si>
  <si>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</si>
  <si>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</si>
  <si>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</si>
  <si>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</si>
  <si>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</si>
  <si>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</si>
  <si>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</si>
  <si>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</si>
  <si>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</si>
  <si>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</si>
  <si>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</si>
  <si>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</si>
  <si>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</si>
  <si>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</si>
  <si>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</si>
  <si>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</si>
  <si>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</si>
  <si>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</si>
  <si>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</si>
  <si>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</si>
  <si>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</si>
  <si>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</si>
  <si>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</si>
  <si>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</si>
  <si>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</si>
  <si>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</si>
  <si>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</si>
  <si>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</si>
  <si>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</si>
  <si>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</si>
  <si>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</si>
  <si>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</si>
  <si>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</si>
  <si>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</si>
  <si>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</si>
  <si>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</si>
  <si>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</si>
  <si>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</si>
  <si>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</si>
  <si>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</si>
  <si>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</si>
  <si>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</si>
  <si>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</si>
  <si>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</si>
  <si>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</si>
  <si>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</si>
  <si>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</si>
  <si>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</si>
  <si>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</si>
  <si>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</si>
  <si>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</si>
  <si>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</si>
  <si>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</si>
  <si>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</si>
  <si>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</si>
  <si>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</si>
  <si>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</si>
  <si>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</si>
  <si>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</si>
  <si>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</si>
  <si>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</si>
  <si>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</si>
  <si>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</si>
  <si>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</si>
  <si>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</si>
  <si>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</si>
  <si>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</si>
  <si>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</si>
  <si>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</si>
  <si>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</si>
  <si>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</si>
  <si>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</si>
  <si>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</si>
  <si>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</si>
  <si>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</si>
  <si>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</si>
  <si>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</si>
  <si>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</si>
  <si>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</si>
  <si>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</si>
  <si>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</si>
  <si>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</si>
  <si>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</si>
  <si>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</si>
  <si>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</si>
  <si>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</si>
  <si>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</si>
  <si>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</si>
  <si>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</si>
  <si>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</si>
  <si>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</si>
  <si>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</si>
  <si>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</si>
  <si>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</si>
  <si>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</si>
  <si>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</si>
  <si>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</si>
  <si>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</si>
  <si>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</si>
  <si>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</si>
  <si>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</si>
  <si>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</si>
  <si>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</si>
  <si>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</si>
  <si>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</si>
  <si>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</si>
  <si>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</si>
  <si>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</si>
  <si>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</si>
  <si>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</si>
  <si>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</si>
  <si>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</si>
  <si>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</si>
  <si>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</si>
  <si>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</si>
  <si>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</si>
  <si>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</si>
  <si>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</si>
  <si>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</si>
  <si>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</si>
  <si>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</si>
  <si>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</si>
  <si>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</si>
  <si>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</si>
  <si>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</si>
  <si>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</si>
  <si>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</si>
  <si>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</si>
  <si>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</si>
  <si>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</si>
  <si>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</si>
  <si>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</si>
  <si>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</si>
  <si>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</si>
  <si>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</si>
  <si>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</si>
  <si>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</si>
  <si>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</si>
  <si>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</si>
  <si>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</si>
  <si>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</si>
  <si>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</si>
  <si>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</si>
  <si>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</si>
  <si>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</si>
  <si>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</si>
  <si>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</si>
  <si>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</si>
  <si>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</si>
  <si>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</si>
  <si>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</si>
  <si>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</si>
  <si>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</si>
  <si>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</si>
  <si>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</si>
  <si>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</si>
  <si>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</si>
  <si>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</si>
  <si>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</si>
  <si>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</si>
  <si>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</si>
  <si>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</si>
  <si>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</si>
  <si>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</si>
  <si>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</si>
  <si>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</si>
  <si>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</si>
  <si>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</si>
  <si>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</si>
  <si>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</si>
  <si>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</si>
  <si>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</si>
  <si>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</si>
  <si>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</si>
  <si>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</si>
  <si>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</si>
  <si>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</si>
  <si>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</si>
  <si>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</si>
  <si>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</si>
  <si>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</si>
  <si>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</si>
  <si>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</si>
  <si>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</si>
  <si>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</si>
  <si>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</si>
  <si>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</si>
  <si>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</si>
  <si>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</si>
  <si>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</si>
  <si>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</si>
  <si>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</si>
  <si>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</si>
  <si>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</si>
  <si>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</si>
  <si>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</si>
  <si>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</si>
  <si>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</si>
  <si>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</si>
  <si>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</si>
  <si>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</si>
  <si>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</si>
  <si>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</si>
  <si>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</si>
  <si>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</si>
  <si>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</si>
  <si>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</si>
  <si>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</si>
  <si>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</si>
  <si>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</si>
  <si>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</si>
  <si>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</si>
  <si>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</si>
  <si>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</si>
  <si>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</si>
  <si>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</si>
  <si>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</si>
  <si>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</si>
  <si>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</si>
  <si>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</si>
  <si>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</si>
  <si>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</si>
  <si>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</si>
  <si>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</si>
  <si>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</si>
  <si>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</si>
  <si>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</si>
  <si>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</si>
  <si>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</si>
  <si>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</si>
  <si>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</si>
  <si>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</si>
  <si>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</si>
  <si>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</si>
  <si>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</si>
  <si>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</si>
  <si>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</si>
  <si>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</si>
  <si>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</si>
  <si>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</si>
  <si>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</si>
  <si>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</si>
  <si>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</si>
  <si>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</si>
  <si>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</si>
  <si>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</si>
  <si>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</si>
  <si>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</si>
  <si>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</si>
  <si>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</si>
  <si>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</si>
  <si>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</si>
  <si>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</si>
  <si>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</si>
  <si>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</si>
  <si>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</si>
  <si>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</si>
  <si>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</si>
  <si>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</si>
  <si>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</si>
  <si>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</si>
  <si>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</si>
  <si>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</si>
  <si>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</si>
  <si>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</si>
  <si>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</si>
  <si>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</si>
  <si>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</si>
  <si>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</si>
  <si>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</si>
  <si>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</si>
  <si>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</si>
  <si>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</si>
  <si>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</si>
  <si>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</si>
  <si>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</si>
  <si>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</si>
  <si>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</si>
  <si>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</si>
  <si>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</si>
  <si>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</si>
  <si>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</si>
  <si>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</si>
  <si>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</si>
  <si>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</si>
  <si>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</si>
  <si>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</si>
  <si>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</si>
  <si>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</si>
  <si>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</si>
  <si>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</si>
  <si>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</si>
  <si>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</si>
  <si>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</si>
  <si>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</si>
  <si>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</si>
  <si>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</si>
  <si>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</si>
  <si>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</si>
  <si>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</si>
  <si>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</si>
  <si>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</si>
  <si>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</si>
  <si>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</si>
  <si>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</si>
  <si>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</si>
  <si>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</si>
  <si>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</si>
  <si>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</si>
  <si>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</si>
  <si>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</si>
  <si>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</si>
  <si>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</si>
  <si>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</si>
  <si>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</si>
  <si>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</si>
  <si>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</si>
  <si>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</si>
  <si>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</si>
  <si>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</si>
  <si>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</si>
  <si>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</si>
  <si>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</si>
  <si>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</si>
  <si>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</si>
  <si>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</si>
  <si>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</si>
  <si>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</si>
  <si>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</si>
  <si>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</si>
  <si>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</si>
  <si>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</si>
  <si>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</si>
  <si>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</si>
  <si>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</si>
  <si>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</si>
  <si>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</si>
  <si>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</si>
  <si>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</si>
  <si>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</si>
  <si>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</si>
  <si>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</si>
  <si>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</si>
  <si>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</si>
  <si>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</si>
  <si>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</si>
  <si>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</si>
  <si>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</si>
  <si>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</si>
  <si>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</si>
  <si>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</si>
  <si>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</si>
  <si>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</si>
  <si>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</si>
  <si>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</si>
  <si>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</si>
  <si>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</si>
  <si>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</si>
  <si>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</si>
  <si>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</si>
  <si>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</si>
  <si>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</si>
  <si>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</si>
  <si>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</si>
  <si>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</si>
  <si>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</si>
  <si>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</si>
  <si>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</si>
  <si>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</si>
  <si>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</si>
  <si>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</si>
  <si>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</si>
  <si>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</si>
  <si>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</si>
  <si>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</si>
  <si>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</si>
  <si>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</si>
  <si>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</si>
  <si>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</si>
  <si>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</si>
  <si>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</si>
  <si>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</si>
  <si>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</si>
  <si>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</si>
  <si>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</si>
  <si>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</si>
  <si>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</si>
  <si>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</si>
  <si>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</si>
  <si>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</si>
  <si>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</si>
  <si>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</si>
  <si>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</si>
  <si>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</si>
  <si>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</si>
  <si>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</si>
  <si>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</si>
  <si>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</si>
  <si>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</si>
  <si>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</si>
  <si>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</si>
  <si>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</si>
  <si>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</si>
  <si>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</si>
  <si>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</si>
  <si>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</si>
  <si>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</si>
  <si>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</si>
  <si>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</si>
  <si>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</si>
  <si>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</si>
  <si>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</si>
  <si>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</si>
  <si>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</si>
  <si>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</si>
  <si>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</si>
  <si>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</si>
  <si>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</si>
  <si>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</si>
  <si>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</si>
  <si>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</si>
  <si>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</si>
  <si>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</si>
  <si>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</si>
  <si>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</si>
  <si>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</si>
  <si>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</si>
  <si>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</si>
  <si>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</si>
  <si>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</si>
  <si>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</si>
  <si>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</si>
  <si>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</si>
  <si>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</si>
  <si>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</si>
  <si>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</si>
  <si>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</si>
  <si>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</si>
  <si>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</si>
  <si>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</si>
  <si>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</si>
  <si>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</si>
  <si>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</si>
  <si>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</si>
  <si>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</si>
  <si>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</si>
  <si>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</si>
  <si>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</si>
  <si>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</si>
  <si>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</si>
  <si>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</si>
  <si>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</si>
  <si>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</si>
  <si>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</si>
  <si>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</si>
  <si>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</si>
  <si>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</si>
  <si>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</si>
  <si>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</si>
  <si>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</si>
  <si>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</si>
  <si>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</si>
  <si>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</si>
  <si>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</si>
  <si>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</si>
  <si>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</si>
  <si>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</si>
  <si>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</si>
  <si>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</si>
  <si>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</si>
  <si>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</si>
  <si>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</si>
  <si>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</si>
  <si>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</si>
  <si>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</si>
  <si>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</si>
  <si>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</si>
  <si>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</si>
  <si>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</si>
  <si>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</si>
  <si>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</si>
  <si>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</si>
  <si>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</si>
  <si>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</si>
  <si>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</si>
  <si>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</si>
  <si>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</si>
  <si>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</si>
  <si>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</si>
  <si>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</si>
  <si>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</si>
  <si>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</si>
  <si>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</si>
  <si>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</si>
  <si>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</si>
  <si>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</si>
  <si>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</si>
  <si>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</si>
  <si>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</si>
  <si>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</si>
  <si>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</si>
  <si>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</si>
  <si>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</si>
  <si>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</si>
  <si>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</si>
  <si>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</si>
  <si>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</si>
  <si>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</si>
  <si>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</si>
  <si>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</si>
  <si>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</si>
  <si>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</si>
  <si>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</si>
  <si>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</si>
  <si>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</si>
  <si>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</si>
  <si>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</si>
  <si>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</si>
  <si>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</si>
  <si>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</si>
  <si>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</si>
  <si>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</si>
  <si>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</si>
  <si>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</si>
  <si>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</si>
  <si>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</si>
  <si>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</si>
  <si>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</si>
  <si>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</si>
  <si>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</si>
  <si>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</si>
  <si>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</si>
  <si>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</si>
  <si>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</si>
  <si>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</si>
  <si>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</si>
  <si>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</si>
  <si>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</si>
  <si>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</si>
  <si>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</si>
  <si>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</si>
  <si>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</si>
  <si>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</si>
  <si>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</si>
  <si>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</si>
  <si>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</si>
  <si>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</si>
  <si>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</si>
  <si>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</si>
  <si>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</si>
  <si>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</si>
  <si>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</si>
  <si>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</si>
  <si>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</si>
  <si>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</si>
  <si>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</si>
  <si>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</si>
  <si>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</si>
  <si>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</si>
  <si>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</si>
  <si>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</si>
  <si>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</si>
  <si>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</si>
  <si>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</si>
  <si>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</si>
  <si>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</si>
  <si>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</si>
  <si>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</si>
  <si>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</si>
  <si>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</si>
  <si>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</si>
  <si>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</si>
  <si>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</si>
  <si>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</si>
  <si>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</si>
  <si>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</si>
  <si>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</si>
  <si>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</si>
  <si>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</si>
  <si>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</si>
  <si>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</si>
  <si>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</si>
  <si>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</si>
  <si>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</si>
  <si>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</si>
  <si>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</si>
  <si>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</si>
  <si>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</si>
  <si>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</si>
  <si>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</si>
  <si>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</si>
  <si>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</si>
  <si>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</si>
  <si>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</si>
  <si>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</si>
  <si>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</si>
  <si>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</si>
  <si>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</si>
  <si>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</si>
  <si>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</si>
  <si>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</si>
  <si>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</si>
  <si>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</si>
  <si>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</si>
  <si>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</si>
  <si>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</si>
  <si>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</si>
  <si>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</si>
  <si>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</si>
  <si>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</si>
  <si>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</si>
  <si>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</si>
  <si>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</si>
  <si>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</si>
  <si>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</si>
  <si>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</si>
  <si>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</si>
  <si>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</si>
  <si>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</si>
  <si>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</si>
  <si>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</si>
  <si>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</si>
  <si>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</si>
  <si>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</si>
  <si>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</si>
  <si>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</si>
  <si>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</si>
  <si>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</si>
  <si>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</si>
  <si>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</si>
  <si>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</si>
  <si>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</si>
  <si>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</si>
  <si>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</si>
  <si>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</si>
  <si>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</si>
  <si>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</si>
  <si>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</si>
  <si>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</si>
  <si>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</si>
  <si>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</si>
  <si>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</si>
  <si>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</si>
  <si>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</si>
  <si>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</si>
  <si>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</si>
  <si>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</si>
  <si>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</si>
  <si>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</si>
  <si>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</si>
  <si>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</si>
  <si>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</si>
  <si>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</si>
  <si>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</si>
  <si>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</si>
  <si>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</si>
  <si>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</si>
  <si>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</si>
  <si>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</si>
  <si>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</si>
  <si>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</si>
  <si>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</si>
  <si>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</si>
  <si>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</si>
  <si>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</si>
  <si>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</si>
  <si>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</si>
  <si>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</si>
  <si>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</si>
  <si>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</si>
  <si>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</si>
  <si>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</si>
  <si>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</si>
  <si>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</si>
  <si>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</si>
  <si>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</si>
  <si>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</si>
  <si>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</si>
  <si>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</si>
  <si>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</si>
  <si>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</si>
  <si>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</si>
  <si>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</si>
  <si>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</si>
  <si>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</si>
  <si>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</si>
  <si>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</si>
  <si>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</si>
  <si>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</si>
  <si>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</si>
  <si>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</si>
  <si>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</si>
  <si>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</si>
  <si>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</si>
  <si>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</si>
  <si>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</si>
  <si>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</si>
  <si>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</si>
  <si>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VATROGASNA POSTROJBA KUTINA</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</si>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</sst>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1172801.31</v>
      </c>
      <c r="D2" s="7">
        <f>'PR-RAS'!E6</f>
        <v>1485055.9800000002</v>
      </c>
      <c r="E2" s="7">
        <v>0</v>
      </c>
      <c r="F2" s="7">
        <v>0</v>
      </c>
      <c r="G2" s="8">
        <f t="shared" ref="G2:G274" si="0">(B2/1000)*(C2*1+D2*2)</f>
        <v>4142.9132700000009</v>
      </c>
      <c r="H2" s="8">
        <f t="shared" ref="H2:H274" si="1">ABS(C2-ROUND(C2,0))+ABS(D2-ROUND(D2,0))</f>
        <v>0.32999999984167516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3934.63</v>
      </c>
      <c r="D45" s="2">
        <f>'PR-RAS'!E49</f>
        <v>3160</v>
      </c>
      <c r="E45" s="2">
        <v>0</v>
      </c>
      <c r="F45" s="2">
        <v>0</v>
      </c>
      <c r="G45" s="3">
        <f t="shared" si="0"/>
        <v>451.20372000000003</v>
      </c>
      <c r="H45" s="3">
        <f t="shared" si="1"/>
        <v>0.36999999999989086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3934.63</v>
      </c>
      <c r="D64" s="2">
        <f>'PR-RAS'!E68</f>
        <v>3160</v>
      </c>
      <c r="E64" s="2">
        <v>0</v>
      </c>
      <c r="F64" s="2">
        <v>0</v>
      </c>
      <c r="G64" s="3">
        <f t="shared" si="0"/>
        <v>646.04169000000002</v>
      </c>
      <c r="H64" s="3">
        <f t="shared" si="1"/>
        <v>0.36999999999989086</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3934.63</v>
      </c>
      <c r="D65" s="2">
        <f>'PR-RAS'!E69</f>
        <v>2160</v>
      </c>
      <c r="E65" s="2">
        <v>0</v>
      </c>
      <c r="F65" s="2">
        <v>0</v>
      </c>
      <c r="G65" s="3">
        <f t="shared" si="0"/>
        <v>528.29632000000004</v>
      </c>
      <c r="H65" s="3">
        <f t="shared" si="1"/>
        <v>0.36999999999989086</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1000</v>
      </c>
      <c r="E66" s="2">
        <v>0</v>
      </c>
      <c r="F66" s="2">
        <v>0</v>
      </c>
      <c r="G66" s="3">
        <f t="shared" si="0"/>
        <v>130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710</v>
      </c>
      <c r="D102" s="2">
        <f>'PR-RAS'!E106</f>
        <v>5430.43</v>
      </c>
      <c r="E102" s="2">
        <v>0</v>
      </c>
      <c r="F102" s="2">
        <v>0</v>
      </c>
      <c r="G102" s="3">
        <f t="shared" si="0"/>
        <v>1168.6568600000001</v>
      </c>
      <c r="H102" s="3">
        <f t="shared" si="1"/>
        <v>0.43000000000029104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710</v>
      </c>
      <c r="D108" s="2">
        <f>'PR-RAS'!E112</f>
        <v>5430.43</v>
      </c>
      <c r="E108" s="2">
        <v>0</v>
      </c>
      <c r="F108" s="2">
        <v>0</v>
      </c>
      <c r="G108" s="3">
        <f t="shared" si="0"/>
        <v>1238.0820200000001</v>
      </c>
      <c r="H108" s="3">
        <f t="shared" si="1"/>
        <v>0.43000000000029104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710</v>
      </c>
      <c r="D113" s="2">
        <f>'PR-RAS'!E117</f>
        <v>5430.43</v>
      </c>
      <c r="E113" s="2">
        <v>0</v>
      </c>
      <c r="F113" s="2">
        <v>0</v>
      </c>
      <c r="G113" s="3">
        <f t="shared" si="0"/>
        <v>1295.93632</v>
      </c>
      <c r="H113" s="3">
        <f t="shared" si="1"/>
        <v>0.43000000000029104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67458.289999999994</v>
      </c>
      <c r="D121" s="2">
        <f>'PR-RAS'!E125</f>
        <v>60570.87</v>
      </c>
      <c r="E121" s="2">
        <v>0</v>
      </c>
      <c r="F121" s="2">
        <v>0</v>
      </c>
      <c r="G121" s="3">
        <f t="shared" si="0"/>
        <v>22632.0036</v>
      </c>
      <c r="H121" s="3">
        <f t="shared" si="1"/>
        <v>0.41999999999097781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66265.37</v>
      </c>
      <c r="D122" s="2">
        <f>'PR-RAS'!E126</f>
        <v>59220.87</v>
      </c>
      <c r="E122" s="2">
        <v>0</v>
      </c>
      <c r="F122" s="2">
        <v>0</v>
      </c>
      <c r="G122" s="3">
        <f t="shared" si="0"/>
        <v>22349.560309999997</v>
      </c>
      <c r="H122" s="3">
        <f t="shared" si="1"/>
        <v>0.49999999999272404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66265.37</v>
      </c>
      <c r="D124" s="2">
        <f>'PR-RAS'!E128</f>
        <v>59220.87</v>
      </c>
      <c r="E124" s="2">
        <v>0</v>
      </c>
      <c r="F124" s="2">
        <v>0</v>
      </c>
      <c r="G124" s="3">
        <f t="shared" si="0"/>
        <v>22718.97453</v>
      </c>
      <c r="H124" s="3">
        <f t="shared" si="1"/>
        <v>0.49999999999272404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1192.92</v>
      </c>
      <c r="D125" s="2">
        <f>'PR-RAS'!E129</f>
        <v>1350</v>
      </c>
      <c r="E125" s="2">
        <v>0</v>
      </c>
      <c r="F125" s="2">
        <v>0</v>
      </c>
      <c r="G125" s="3">
        <f t="shared" si="0"/>
        <v>482.72208000000001</v>
      </c>
      <c r="H125" s="3">
        <f t="shared" si="1"/>
        <v>7.999999999992724E-2</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1192.92</v>
      </c>
      <c r="D126" s="2">
        <f>'PR-RAS'!E130</f>
        <v>1350</v>
      </c>
      <c r="E126" s="2">
        <v>0</v>
      </c>
      <c r="F126" s="2">
        <v>0</v>
      </c>
      <c r="G126" s="3">
        <f t="shared" si="0"/>
        <v>486.61500000000001</v>
      </c>
      <c r="H126" s="3">
        <f t="shared" si="1"/>
        <v>7.999999999992724E-2</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1100698.3900000001</v>
      </c>
      <c r="D130" s="2">
        <f>'PR-RAS'!E134</f>
        <v>1415894.6800000002</v>
      </c>
      <c r="E130" s="2">
        <v>0</v>
      </c>
      <c r="F130" s="2">
        <v>0</v>
      </c>
      <c r="G130" s="3">
        <f t="shared" si="0"/>
        <v>507290.91975000006</v>
      </c>
      <c r="H130" s="3">
        <f t="shared" si="1"/>
        <v>0.7099999999627471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1100698.3900000001</v>
      </c>
      <c r="D131" s="2">
        <f>'PR-RAS'!E135</f>
        <v>1415894.6800000002</v>
      </c>
      <c r="E131" s="2">
        <v>0</v>
      </c>
      <c r="F131" s="2">
        <v>0</v>
      </c>
      <c r="G131" s="3">
        <f t="shared" si="0"/>
        <v>511223.40750000009</v>
      </c>
      <c r="H131" s="3">
        <f t="shared" si="1"/>
        <v>0.7099999999627471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1069147.54</v>
      </c>
      <c r="D132" s="2">
        <f>'PR-RAS'!E136</f>
        <v>1380299.82</v>
      </c>
      <c r="E132" s="2">
        <v>0</v>
      </c>
      <c r="F132" s="2">
        <v>0</v>
      </c>
      <c r="G132" s="3">
        <f t="shared" si="0"/>
        <v>501696.88058000006</v>
      </c>
      <c r="H132" s="3">
        <f t="shared" si="1"/>
        <v>0.63999999989755452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6668.37</v>
      </c>
      <c r="D133" s="2">
        <f>'PR-RAS'!E137</f>
        <v>29374.27</v>
      </c>
      <c r="E133" s="2">
        <v>0</v>
      </c>
      <c r="F133" s="2">
        <v>0</v>
      </c>
      <c r="G133" s="3">
        <f t="shared" si="0"/>
        <v>8635.0321200000017</v>
      </c>
      <c r="H133" s="3">
        <f t="shared" si="1"/>
        <v>0.64000000000032742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24882.48</v>
      </c>
      <c r="D134" s="2">
        <f>'PR-RAS'!E138</f>
        <v>6220.59</v>
      </c>
      <c r="E134" s="2">
        <v>0</v>
      </c>
      <c r="F134" s="2">
        <v>0</v>
      </c>
      <c r="G134" s="3">
        <f t="shared" si="0"/>
        <v>4964.0467800000006</v>
      </c>
      <c r="H134" s="3">
        <f t="shared" si="1"/>
        <v>0.88999999999941792</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1138006.3999999999</v>
      </c>
      <c r="D148" s="2">
        <f>'PR-RAS'!E152</f>
        <v>1442248.96</v>
      </c>
      <c r="E148" s="2">
        <v>0</v>
      </c>
      <c r="F148" s="2">
        <v>0</v>
      </c>
      <c r="G148" s="3">
        <f t="shared" si="0"/>
        <v>591308.13503999996</v>
      </c>
      <c r="H148" s="3">
        <f t="shared" si="1"/>
        <v>0.43999999994412065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936778.04999999993</v>
      </c>
      <c r="D149" s="2">
        <f>'PR-RAS'!E153</f>
        <v>1233363.96</v>
      </c>
      <c r="E149" s="2">
        <v>0</v>
      </c>
      <c r="F149" s="2">
        <v>0</v>
      </c>
      <c r="G149" s="3">
        <f t="shared" si="0"/>
        <v>503718.88355999993</v>
      </c>
      <c r="H149" s="3">
        <f t="shared" si="1"/>
        <v>8.999999996740371E-2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746068.21</v>
      </c>
      <c r="D150" s="2">
        <f>'PR-RAS'!E154</f>
        <v>948105.17</v>
      </c>
      <c r="E150" s="2">
        <v>0</v>
      </c>
      <c r="F150" s="2">
        <v>0</v>
      </c>
      <c r="G150" s="3">
        <f t="shared" si="0"/>
        <v>393699.50394999998</v>
      </c>
      <c r="H150" s="3">
        <f t="shared" si="1"/>
        <v>0.38000000000465661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746068.21</v>
      </c>
      <c r="D151" s="2">
        <f>'PR-RAS'!E155</f>
        <v>948105.17</v>
      </c>
      <c r="E151" s="2">
        <v>0</v>
      </c>
      <c r="F151" s="2">
        <v>0</v>
      </c>
      <c r="G151" s="3">
        <f t="shared" si="0"/>
        <v>396341.78249999997</v>
      </c>
      <c r="H151" s="3">
        <f t="shared" si="1"/>
        <v>0.38000000000465661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41962.36</v>
      </c>
      <c r="D155" s="2">
        <f>'PR-RAS'!E159</f>
        <v>96745.53</v>
      </c>
      <c r="E155" s="2">
        <v>0</v>
      </c>
      <c r="F155" s="2">
        <v>0</v>
      </c>
      <c r="G155" s="3">
        <f t="shared" si="0"/>
        <v>36259.826679999998</v>
      </c>
      <c r="H155" s="3">
        <f t="shared" si="1"/>
        <v>0.83000000000174623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148747.47999999998</v>
      </c>
      <c r="D156" s="2">
        <f>'PR-RAS'!E160</f>
        <v>188513.26</v>
      </c>
      <c r="E156" s="2">
        <v>0</v>
      </c>
      <c r="F156" s="2">
        <v>0</v>
      </c>
      <c r="G156" s="3">
        <f t="shared" si="0"/>
        <v>81494.97</v>
      </c>
      <c r="H156" s="3">
        <f t="shared" si="1"/>
        <v>0.73999999999068677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55998.8</v>
      </c>
      <c r="D157" s="2">
        <f>'PR-RAS'!E161</f>
        <v>71329</v>
      </c>
      <c r="E157" s="2">
        <v>0</v>
      </c>
      <c r="F157" s="2">
        <v>0</v>
      </c>
      <c r="G157" s="3">
        <f t="shared" si="0"/>
        <v>30990.460799999997</v>
      </c>
      <c r="H157" s="3">
        <f t="shared" si="1"/>
        <v>0.19999999999708962</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92748.68</v>
      </c>
      <c r="D158" s="2">
        <f>'PR-RAS'!E162</f>
        <v>117184.26</v>
      </c>
      <c r="E158" s="2">
        <v>0</v>
      </c>
      <c r="F158" s="2">
        <v>0</v>
      </c>
      <c r="G158" s="3">
        <f t="shared" si="0"/>
        <v>51357.400399999991</v>
      </c>
      <c r="H158" s="3">
        <f t="shared" si="1"/>
        <v>0.58000000000174623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200087.46000000002</v>
      </c>
      <c r="D160" s="2">
        <f>'PR-RAS'!E164</f>
        <v>208799.03999999998</v>
      </c>
      <c r="E160" s="2">
        <v>0</v>
      </c>
      <c r="F160" s="2">
        <v>0</v>
      </c>
      <c r="G160" s="3">
        <f t="shared" si="0"/>
        <v>98212.000860000015</v>
      </c>
      <c r="H160" s="3">
        <f t="shared" si="1"/>
        <v>0.5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40553.15</v>
      </c>
      <c r="D161" s="2">
        <f>'PR-RAS'!E165</f>
        <v>41699.14</v>
      </c>
      <c r="E161" s="2">
        <v>0</v>
      </c>
      <c r="F161" s="2">
        <v>0</v>
      </c>
      <c r="G161" s="3">
        <f t="shared" si="0"/>
        <v>19832.228800000001</v>
      </c>
      <c r="H161" s="3">
        <f t="shared" si="1"/>
        <v>0.29000000000087311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1942.33</v>
      </c>
      <c r="D162" s="2">
        <f>'PR-RAS'!E166</f>
        <v>5524.52</v>
      </c>
      <c r="E162" s="2">
        <v>0</v>
      </c>
      <c r="F162" s="2">
        <v>0</v>
      </c>
      <c r="G162" s="3">
        <f t="shared" si="0"/>
        <v>2091.6105700000003</v>
      </c>
      <c r="H162" s="3">
        <f t="shared" si="1"/>
        <v>0.80999999999949068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33353.71</v>
      </c>
      <c r="D163" s="2">
        <f>'PR-RAS'!E167</f>
        <v>30735.759999999998</v>
      </c>
      <c r="E163" s="2">
        <v>0</v>
      </c>
      <c r="F163" s="2">
        <v>0</v>
      </c>
      <c r="G163" s="3">
        <f t="shared" si="0"/>
        <v>15361.687260000001</v>
      </c>
      <c r="H163" s="3">
        <f t="shared" si="1"/>
        <v>0.53000000000247383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5257.11</v>
      </c>
      <c r="D164" s="2">
        <f>'PR-RAS'!E168</f>
        <v>5438.86</v>
      </c>
      <c r="E164" s="2">
        <v>0</v>
      </c>
      <c r="F164" s="2">
        <v>0</v>
      </c>
      <c r="G164" s="3">
        <f t="shared" si="0"/>
        <v>2629.9772899999998</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77396.08</v>
      </c>
      <c r="D166" s="2">
        <f>'PR-RAS'!E170</f>
        <v>70057.350000000006</v>
      </c>
      <c r="E166" s="2">
        <v>0</v>
      </c>
      <c r="F166" s="2">
        <v>0</v>
      </c>
      <c r="G166" s="3">
        <f t="shared" si="0"/>
        <v>35889.27870000001</v>
      </c>
      <c r="H166" s="3">
        <f t="shared" si="1"/>
        <v>0.430000000007567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5670.57</v>
      </c>
      <c r="D167" s="2">
        <f>'PR-RAS'!E171</f>
        <v>4207.33</v>
      </c>
      <c r="E167" s="2">
        <v>0</v>
      </c>
      <c r="F167" s="2">
        <v>0</v>
      </c>
      <c r="G167" s="3">
        <f t="shared" si="0"/>
        <v>2338.1481800000001</v>
      </c>
      <c r="H167" s="3">
        <f t="shared" si="1"/>
        <v>0.76000000000021828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1042.8800000000001</v>
      </c>
      <c r="D168" s="2">
        <f>'PR-RAS'!E172</f>
        <v>1000</v>
      </c>
      <c r="E168" s="2">
        <v>0</v>
      </c>
      <c r="F168" s="2">
        <v>0</v>
      </c>
      <c r="G168" s="3">
        <f t="shared" si="0"/>
        <v>508.16096000000005</v>
      </c>
      <c r="H168" s="3">
        <f t="shared" si="1"/>
        <v>0.11999999999989086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27675.74</v>
      </c>
      <c r="D169" s="2">
        <f>'PR-RAS'!E173</f>
        <v>26376.19</v>
      </c>
      <c r="E169" s="2">
        <v>0</v>
      </c>
      <c r="F169" s="2">
        <v>0</v>
      </c>
      <c r="G169" s="3">
        <f t="shared" si="0"/>
        <v>13511.92416</v>
      </c>
      <c r="H169" s="3">
        <f t="shared" si="1"/>
        <v>0.44999999999708962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6918.91</v>
      </c>
      <c r="D170" s="2">
        <f>'PR-RAS'!E174</f>
        <v>9625.49</v>
      </c>
      <c r="E170" s="2">
        <v>0</v>
      </c>
      <c r="F170" s="2">
        <v>0</v>
      </c>
      <c r="G170" s="3">
        <f t="shared" si="0"/>
        <v>4422.7114099999999</v>
      </c>
      <c r="H170" s="3">
        <f t="shared" si="1"/>
        <v>0.57999999999992724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4908.49</v>
      </c>
      <c r="D171" s="2">
        <f>'PR-RAS'!E175</f>
        <v>1334.16</v>
      </c>
      <c r="E171" s="2">
        <v>0</v>
      </c>
      <c r="F171" s="2">
        <v>0</v>
      </c>
      <c r="G171" s="3">
        <f t="shared" si="0"/>
        <v>1288.0577000000001</v>
      </c>
      <c r="H171" s="3">
        <f t="shared" si="1"/>
        <v>0.64999999999986358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31179.49</v>
      </c>
      <c r="D173" s="2">
        <f>'PR-RAS'!E177</f>
        <v>27514.18</v>
      </c>
      <c r="E173" s="2">
        <v>0</v>
      </c>
      <c r="F173" s="2">
        <v>0</v>
      </c>
      <c r="G173" s="3">
        <f t="shared" si="0"/>
        <v>14827.7502</v>
      </c>
      <c r="H173" s="3">
        <f t="shared" si="1"/>
        <v>0.67000000000189175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62929.189999999995</v>
      </c>
      <c r="D174" s="2">
        <f>'PR-RAS'!E178</f>
        <v>77068.549999999988</v>
      </c>
      <c r="E174" s="2">
        <v>0</v>
      </c>
      <c r="F174" s="2">
        <v>0</v>
      </c>
      <c r="G174" s="3">
        <f t="shared" si="0"/>
        <v>37552.468169999993</v>
      </c>
      <c r="H174" s="3">
        <f t="shared" si="1"/>
        <v>0.64000000000669388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5521.75</v>
      </c>
      <c r="D175" s="2">
        <f>'PR-RAS'!E179</f>
        <v>5738.22</v>
      </c>
      <c r="E175" s="2">
        <v>0</v>
      </c>
      <c r="F175" s="2">
        <v>0</v>
      </c>
      <c r="G175" s="3">
        <f t="shared" si="0"/>
        <v>2957.6850600000002</v>
      </c>
      <c r="H175" s="3">
        <f t="shared" si="1"/>
        <v>0.47000000000025466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36689.89</v>
      </c>
      <c r="D176" s="2">
        <f>'PR-RAS'!E180</f>
        <v>43152.49</v>
      </c>
      <c r="E176" s="2">
        <v>0</v>
      </c>
      <c r="F176" s="2">
        <v>0</v>
      </c>
      <c r="G176" s="3">
        <f t="shared" si="0"/>
        <v>21524.102249999996</v>
      </c>
      <c r="H176" s="3">
        <f t="shared" si="1"/>
        <v>0.59999999999854481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506.75</v>
      </c>
      <c r="D177" s="2">
        <f>'PR-RAS'!E181</f>
        <v>638.13</v>
      </c>
      <c r="E177" s="2">
        <v>0</v>
      </c>
      <c r="F177" s="2">
        <v>0</v>
      </c>
      <c r="G177" s="3">
        <f t="shared" si="0"/>
        <v>313.80975999999998</v>
      </c>
      <c r="H177" s="3">
        <f t="shared" si="1"/>
        <v>0.37999999999999545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9303.44</v>
      </c>
      <c r="D178" s="2">
        <f>'PR-RAS'!E182</f>
        <v>6692.43</v>
      </c>
      <c r="E178" s="2">
        <v>0</v>
      </c>
      <c r="F178" s="2">
        <v>0</v>
      </c>
      <c r="G178" s="3">
        <f t="shared" si="0"/>
        <v>4015.8291000000004</v>
      </c>
      <c r="H178" s="3">
        <f t="shared" si="1"/>
        <v>0.87000000000080036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783.99</v>
      </c>
      <c r="D179" s="2">
        <f>'PR-RAS'!E183</f>
        <v>440</v>
      </c>
      <c r="E179" s="2">
        <v>0</v>
      </c>
      <c r="F179" s="2">
        <v>0</v>
      </c>
      <c r="G179" s="3">
        <f t="shared" si="0"/>
        <v>296.19022000000001</v>
      </c>
      <c r="H179" s="3">
        <f t="shared" si="1"/>
        <v>9.9999999999909051E-3</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247.18</v>
      </c>
      <c r="D180" s="2">
        <f>'PR-RAS'!E184</f>
        <v>6965.7</v>
      </c>
      <c r="E180" s="2">
        <v>0</v>
      </c>
      <c r="F180" s="2">
        <v>0</v>
      </c>
      <c r="G180" s="3">
        <f t="shared" si="0"/>
        <v>2537.9658199999999</v>
      </c>
      <c r="H180" s="3">
        <f t="shared" si="1"/>
        <v>0.48000000000018872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749.92</v>
      </c>
      <c r="D181" s="2">
        <f>'PR-RAS'!E185</f>
        <v>1064.81</v>
      </c>
      <c r="E181" s="2">
        <v>0</v>
      </c>
      <c r="F181" s="2">
        <v>0</v>
      </c>
      <c r="G181" s="3">
        <f t="shared" si="0"/>
        <v>518.31719999999996</v>
      </c>
      <c r="H181" s="3">
        <f t="shared" si="1"/>
        <v>0.2700000000000955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6120.13</v>
      </c>
      <c r="D182" s="2">
        <f>'PR-RAS'!E186</f>
        <v>9609.74</v>
      </c>
      <c r="E182" s="2">
        <v>0</v>
      </c>
      <c r="F182" s="2">
        <v>0</v>
      </c>
      <c r="G182" s="3">
        <f t="shared" si="0"/>
        <v>4586.4694099999997</v>
      </c>
      <c r="H182" s="3">
        <f t="shared" si="1"/>
        <v>0.39000000000032742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3006.14</v>
      </c>
      <c r="D183" s="2">
        <f>'PR-RAS'!E187</f>
        <v>2767.03</v>
      </c>
      <c r="E183" s="2">
        <v>0</v>
      </c>
      <c r="F183" s="2">
        <v>0</v>
      </c>
      <c r="G183" s="3">
        <f t="shared" si="0"/>
        <v>1554.3164000000002</v>
      </c>
      <c r="H183" s="3">
        <f t="shared" si="1"/>
        <v>0.17000000000007276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149.31</v>
      </c>
      <c r="D184" s="2">
        <f>'PR-RAS'!E188</f>
        <v>0</v>
      </c>
      <c r="E184" s="2">
        <v>0</v>
      </c>
      <c r="F184" s="2">
        <v>0</v>
      </c>
      <c r="G184" s="3">
        <f t="shared" si="0"/>
        <v>27.323730000000001</v>
      </c>
      <c r="H184" s="3">
        <f t="shared" si="1"/>
        <v>0.31000000000000227</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19059.73</v>
      </c>
      <c r="D190" s="2">
        <f>'PR-RAS'!E194</f>
        <v>19974</v>
      </c>
      <c r="E190" s="2">
        <v>0</v>
      </c>
      <c r="F190" s="2">
        <v>0</v>
      </c>
      <c r="G190" s="3">
        <f t="shared" si="0"/>
        <v>11152.46097</v>
      </c>
      <c r="H190" s="3">
        <f t="shared" si="1"/>
        <v>0.27000000000043656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14633.34</v>
      </c>
      <c r="D192" s="2">
        <f>'PR-RAS'!E196</f>
        <v>16318.56</v>
      </c>
      <c r="E192" s="2">
        <v>0</v>
      </c>
      <c r="F192" s="2">
        <v>0</v>
      </c>
      <c r="G192" s="3">
        <f t="shared" si="0"/>
        <v>9028.6578599999993</v>
      </c>
      <c r="H192" s="3">
        <f t="shared" si="1"/>
        <v>0.78000000000065484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1598.46</v>
      </c>
      <c r="D193" s="2">
        <f>'PR-RAS'!E197</f>
        <v>1777.98</v>
      </c>
      <c r="E193" s="2">
        <v>0</v>
      </c>
      <c r="F193" s="2">
        <v>0</v>
      </c>
      <c r="G193" s="3">
        <f t="shared" si="0"/>
        <v>989.64864</v>
      </c>
      <c r="H193" s="3">
        <f t="shared" si="1"/>
        <v>0.48000000000001819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2827.93</v>
      </c>
      <c r="D197" s="2">
        <f>'PR-RAS'!E201</f>
        <v>1877.46</v>
      </c>
      <c r="E197" s="2">
        <v>0</v>
      </c>
      <c r="F197" s="2">
        <v>0</v>
      </c>
      <c r="G197" s="3">
        <f t="shared" si="0"/>
        <v>1290.2386000000001</v>
      </c>
      <c r="H197" s="3">
        <f t="shared" si="1"/>
        <v>0.53000000000020009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1140.8900000000001</v>
      </c>
      <c r="D198" s="2">
        <f>'PR-RAS'!E202</f>
        <v>85.960000000000008</v>
      </c>
      <c r="E198" s="2">
        <v>0</v>
      </c>
      <c r="F198" s="2">
        <v>0</v>
      </c>
      <c r="G198" s="3">
        <f t="shared" si="0"/>
        <v>258.62357000000003</v>
      </c>
      <c r="H198" s="3">
        <f t="shared" si="1"/>
        <v>0.149999999999892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1121.22</v>
      </c>
      <c r="D204" s="2">
        <f>'PR-RAS'!E208</f>
        <v>58.28</v>
      </c>
      <c r="E204" s="2">
        <v>0</v>
      </c>
      <c r="F204" s="2">
        <v>0</v>
      </c>
      <c r="G204" s="3">
        <f t="shared" si="0"/>
        <v>251.26934</v>
      </c>
      <c r="H204" s="3">
        <f t="shared" si="1"/>
        <v>0.50000000000002842</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1121.22</v>
      </c>
      <c r="D207" s="2">
        <f>'PR-RAS'!E211</f>
        <v>58.28</v>
      </c>
      <c r="E207" s="2">
        <v>0</v>
      </c>
      <c r="F207" s="2">
        <v>0</v>
      </c>
      <c r="G207" s="3">
        <f t="shared" si="0"/>
        <v>254.98267999999999</v>
      </c>
      <c r="H207" s="3">
        <f t="shared" si="1"/>
        <v>0.50000000000002842</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19.670000000000002</v>
      </c>
      <c r="D212" s="2">
        <f>'PR-RAS'!E216</f>
        <v>27.68</v>
      </c>
      <c r="E212" s="2">
        <v>0</v>
      </c>
      <c r="F212" s="2">
        <v>0</v>
      </c>
      <c r="G212" s="3">
        <f t="shared" si="0"/>
        <v>15.831329999999999</v>
      </c>
      <c r="H212" s="3">
        <f t="shared" si="1"/>
        <v>0.64999999999999858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19.670000000000002</v>
      </c>
      <c r="D215" s="2">
        <f>'PR-RAS'!E219</f>
        <v>19.510000000000002</v>
      </c>
      <c r="E215" s="2">
        <v>0</v>
      </c>
      <c r="F215" s="2">
        <v>0</v>
      </c>
      <c r="G215" s="3">
        <f t="shared" si="0"/>
        <v>12.559660000000001</v>
      </c>
      <c r="H215" s="3">
        <f t="shared" si="1"/>
        <v>0.81999999999999673</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8.17</v>
      </c>
      <c r="E216" s="2">
        <v>0</v>
      </c>
      <c r="F216" s="2">
        <v>0</v>
      </c>
      <c r="G216" s="3">
        <f t="shared" si="0"/>
        <v>3.5131000000000001</v>
      </c>
      <c r="H216" s="3">
        <f t="shared" si="1"/>
        <v>0.16999999999999993</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1138006.3999999999</v>
      </c>
      <c r="D295" s="2">
        <f>'PR-RAS'!E299</f>
        <v>1442248.96</v>
      </c>
      <c r="E295" s="2">
        <v>0</v>
      </c>
      <c r="F295" s="2">
        <v>0</v>
      </c>
      <c r="G295" s="3">
        <f t="shared" si="12"/>
        <v>1182616.2700799999</v>
      </c>
      <c r="H295" s="3">
        <f t="shared" si="13"/>
        <v>0.43999999994412065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34794.910000000149</v>
      </c>
      <c r="D296" s="2">
        <f>'PR-RAS'!E300</f>
        <v>42807.020000000251</v>
      </c>
      <c r="E296" s="2">
        <v>0</v>
      </c>
      <c r="F296" s="2">
        <v>0</v>
      </c>
      <c r="G296" s="3">
        <f t="shared" si="12"/>
        <v>35520.640250000193</v>
      </c>
      <c r="H296" s="3">
        <f t="shared" si="13"/>
        <v>0.11000000010244548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75751.789999999994</v>
      </c>
      <c r="D299" s="2">
        <f>'PR-RAS'!E303</f>
        <v>87269.1</v>
      </c>
      <c r="E299" s="2">
        <v>0</v>
      </c>
      <c r="F299" s="2">
        <v>0</v>
      </c>
      <c r="G299" s="3">
        <f t="shared" si="12"/>
        <v>74586.417019999993</v>
      </c>
      <c r="H299" s="3">
        <f t="shared" si="13"/>
        <v>0.31000000001222361</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5968.05</v>
      </c>
      <c r="D300" s="2">
        <f>'PR-RAS'!E304</f>
        <v>8565.1299999999992</v>
      </c>
      <c r="E300" s="2">
        <v>0</v>
      </c>
      <c r="F300" s="2">
        <v>0</v>
      </c>
      <c r="G300" s="3">
        <f t="shared" si="12"/>
        <v>6906.3946899999992</v>
      </c>
      <c r="H300" s="3">
        <f t="shared" si="13"/>
        <v>0.17999999999938154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5968.05</v>
      </c>
      <c r="D301" s="2">
        <f>'PR-RAS'!E305</f>
        <v>8565.1299999999992</v>
      </c>
      <c r="E301" s="2">
        <v>0</v>
      </c>
      <c r="F301" s="2">
        <v>0</v>
      </c>
      <c r="G301" s="3">
        <f t="shared" si="12"/>
        <v>6929.4929999999995</v>
      </c>
      <c r="H301" s="3">
        <f t="shared" si="13"/>
        <v>0.17999999999938154</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7000</v>
      </c>
      <c r="E303" s="2">
        <v>0</v>
      </c>
      <c r="F303" s="2">
        <v>0</v>
      </c>
      <c r="G303" s="3">
        <f t="shared" si="12"/>
        <v>4228</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7000</v>
      </c>
      <c r="E316" s="2">
        <v>0</v>
      </c>
      <c r="F316" s="2">
        <v>0</v>
      </c>
      <c r="G316" s="3">
        <f t="shared" si="12"/>
        <v>4410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7000</v>
      </c>
      <c r="E331" s="2">
        <v>0</v>
      </c>
      <c r="F331" s="2">
        <v>0</v>
      </c>
      <c r="G331" s="3">
        <f t="shared" si="12"/>
        <v>4620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7000</v>
      </c>
      <c r="E332" s="2">
        <v>0</v>
      </c>
      <c r="F332" s="2">
        <v>0</v>
      </c>
      <c r="G332" s="3">
        <f t="shared" si="12"/>
        <v>4634</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32729.74</v>
      </c>
      <c r="D355" s="2">
        <f>'PR-RAS'!E360</f>
        <v>84879.38</v>
      </c>
      <c r="E355" s="2">
        <v>0</v>
      </c>
      <c r="F355" s="2">
        <v>0</v>
      </c>
      <c r="G355" s="3">
        <f t="shared" si="12"/>
        <v>71680.928999999989</v>
      </c>
      <c r="H355" s="3">
        <f t="shared" si="13"/>
        <v>0.6400000000030559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32729.74</v>
      </c>
      <c r="D368" s="2">
        <f>'PR-RAS'!E373</f>
        <v>84879.38</v>
      </c>
      <c r="E368" s="2">
        <v>0</v>
      </c>
      <c r="F368" s="2">
        <v>0</v>
      </c>
      <c r="G368" s="3">
        <f t="shared" si="12"/>
        <v>74313.279500000004</v>
      </c>
      <c r="H368" s="3">
        <f t="shared" si="13"/>
        <v>0.6400000000030559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32729.74</v>
      </c>
      <c r="D374" s="2">
        <f>'PR-RAS'!E379</f>
        <v>39438.75</v>
      </c>
      <c r="E374" s="2">
        <v>0</v>
      </c>
      <c r="F374" s="2">
        <v>0</v>
      </c>
      <c r="G374" s="3">
        <f t="shared" si="12"/>
        <v>41629.500520000001</v>
      </c>
      <c r="H374" s="3">
        <f t="shared" si="13"/>
        <v>0.50999999999839929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2531.56</v>
      </c>
      <c r="D375" s="2">
        <f>'PR-RAS'!E380</f>
        <v>1843.79</v>
      </c>
      <c r="E375" s="2">
        <v>0</v>
      </c>
      <c r="F375" s="2">
        <v>0</v>
      </c>
      <c r="G375" s="3">
        <f t="shared" si="12"/>
        <v>2325.9583599999996</v>
      </c>
      <c r="H375" s="3">
        <f t="shared" si="13"/>
        <v>0.65000000000009095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711.25</v>
      </c>
      <c r="E376" s="2">
        <v>0</v>
      </c>
      <c r="F376" s="2">
        <v>0</v>
      </c>
      <c r="G376" s="3">
        <f t="shared" si="12"/>
        <v>533.4375</v>
      </c>
      <c r="H376" s="3">
        <f t="shared" si="13"/>
        <v>0.25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28993.08</v>
      </c>
      <c r="D377" s="2">
        <f>'PR-RAS'!E382</f>
        <v>31337.31</v>
      </c>
      <c r="E377" s="2">
        <v>0</v>
      </c>
      <c r="F377" s="2">
        <v>0</v>
      </c>
      <c r="G377" s="3">
        <f t="shared" si="12"/>
        <v>34467.055200000003</v>
      </c>
      <c r="H377" s="3">
        <f t="shared" si="13"/>
        <v>0.3900000000030559</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1205.0999999999999</v>
      </c>
      <c r="D381" s="2">
        <f>'PR-RAS'!E386</f>
        <v>5546.4</v>
      </c>
      <c r="E381" s="2">
        <v>0</v>
      </c>
      <c r="F381" s="2">
        <v>0</v>
      </c>
      <c r="G381" s="3">
        <f t="shared" si="12"/>
        <v>4673.2020000000002</v>
      </c>
      <c r="H381" s="3">
        <f t="shared" si="13"/>
        <v>0.49999999999954525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26065.63</v>
      </c>
      <c r="E383" s="2">
        <v>0</v>
      </c>
      <c r="F383" s="2">
        <v>0</v>
      </c>
      <c r="G383" s="3">
        <f t="shared" si="12"/>
        <v>19914.141320000002</v>
      </c>
      <c r="H383" s="3">
        <f t="shared" si="13"/>
        <v>0.36999999999898137</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26065.63</v>
      </c>
      <c r="E384" s="2">
        <v>0</v>
      </c>
      <c r="F384" s="2">
        <v>0</v>
      </c>
      <c r="G384" s="3">
        <f t="shared" si="12"/>
        <v>19966.272580000001</v>
      </c>
      <c r="H384" s="3">
        <f t="shared" si="13"/>
        <v>0.36999999999898137</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19375</v>
      </c>
      <c r="E396" s="2">
        <v>0</v>
      </c>
      <c r="F396" s="2">
        <v>0</v>
      </c>
      <c r="G396" s="3">
        <f t="shared" si="12"/>
        <v>15306.25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19375</v>
      </c>
      <c r="E400" s="2">
        <v>0</v>
      </c>
      <c r="F400" s="2">
        <v>0</v>
      </c>
      <c r="G400" s="3">
        <f t="shared" si="12"/>
        <v>15461.25</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32729.74</v>
      </c>
      <c r="D413" s="2">
        <f>'PR-RAS'!E418</f>
        <v>77879.38</v>
      </c>
      <c r="E413" s="2">
        <v>0</v>
      </c>
      <c r="F413" s="2">
        <v>0</v>
      </c>
      <c r="G413" s="3">
        <f t="shared" si="12"/>
        <v>77657.262000000002</v>
      </c>
      <c r="H413" s="3">
        <f t="shared" si="13"/>
        <v>0.6400000000030559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12413.39</v>
      </c>
      <c r="D414" s="2">
        <f>'PR-RAS'!E419</f>
        <v>1113.3900000000001</v>
      </c>
      <c r="E414" s="2">
        <v>0</v>
      </c>
      <c r="F414" s="2">
        <v>0</v>
      </c>
      <c r="G414" s="3">
        <f t="shared" si="12"/>
        <v>6046.3902099999996</v>
      </c>
      <c r="H414" s="3">
        <f t="shared" si="13"/>
        <v>0.77999999999951797</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1172801.31</v>
      </c>
      <c r="D417" s="2">
        <f>'PR-RAS'!E422</f>
        <v>1492055.9800000002</v>
      </c>
      <c r="E417" s="2">
        <v>0</v>
      </c>
      <c r="F417" s="2">
        <v>0</v>
      </c>
      <c r="G417" s="3">
        <f t="shared" si="12"/>
        <v>1729275.92032</v>
      </c>
      <c r="H417" s="3">
        <f t="shared" si="13"/>
        <v>0.32999999984167516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1170736.1399999999</v>
      </c>
      <c r="D418" s="2">
        <f>'PR-RAS'!E423</f>
        <v>1527128.3399999999</v>
      </c>
      <c r="E418" s="2">
        <v>0</v>
      </c>
      <c r="F418" s="2">
        <v>0</v>
      </c>
      <c r="G418" s="3">
        <f t="shared" si="12"/>
        <v>1761822.0059399996</v>
      </c>
      <c r="H418" s="3">
        <f t="shared" si="13"/>
        <v>0.4799999997485429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2065.1700000001583</v>
      </c>
      <c r="D419" s="2">
        <f>'PR-RAS'!E424</f>
        <v>0</v>
      </c>
      <c r="E419" s="2">
        <v>0</v>
      </c>
      <c r="F419" s="2">
        <v>0</v>
      </c>
      <c r="G419" s="3">
        <f t="shared" si="12"/>
        <v>863.24106000006611</v>
      </c>
      <c r="H419" s="3">
        <f t="shared" si="13"/>
        <v>0.17000000015832484</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35072.359999999637</v>
      </c>
      <c r="E420" s="2">
        <v>0</v>
      </c>
      <c r="F420" s="2">
        <v>0</v>
      </c>
      <c r="G420" s="3">
        <f t="shared" si="12"/>
        <v>29390.637679999694</v>
      </c>
      <c r="H420" s="3">
        <f t="shared" si="13"/>
        <v>0.3599999996367842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63338.399999999994</v>
      </c>
      <c r="D422" s="2">
        <f>'PR-RAS'!E427</f>
        <v>86155.71</v>
      </c>
      <c r="E422" s="2">
        <v>0</v>
      </c>
      <c r="F422" s="2">
        <v>0</v>
      </c>
      <c r="G422" s="3">
        <f t="shared" si="12"/>
        <v>99208.574219999995</v>
      </c>
      <c r="H422" s="3">
        <f t="shared" si="13"/>
        <v>0.68999999998777639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5968.05</v>
      </c>
      <c r="D423" s="2">
        <f>'PR-RAS'!E428</f>
        <v>8565.1299999999992</v>
      </c>
      <c r="E423" s="2">
        <v>0</v>
      </c>
      <c r="F423" s="2">
        <v>0</v>
      </c>
      <c r="G423" s="3">
        <f t="shared" si="12"/>
        <v>9747.4868199999983</v>
      </c>
      <c r="H423" s="3">
        <f t="shared" si="13"/>
        <v>0.17999999999938154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24882.48</v>
      </c>
      <c r="D529" s="2">
        <f>'PR-RAS'!E535</f>
        <v>6220.59</v>
      </c>
      <c r="E529" s="2">
        <v>0</v>
      </c>
      <c r="F529" s="2">
        <v>0</v>
      </c>
      <c r="G529" s="3">
        <f t="shared" ref="G529:G836" si="14">(B529/1000)*(C529*1+D529*2)</f>
        <v>19706.892480000002</v>
      </c>
      <c r="H529" s="3">
        <f t="shared" ref="H529:H836" si="15">ABS(C529-ROUND(C529,0))+ABS(D529-ROUND(D529,0))</f>
        <v>0.88999999999941792</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24882.48</v>
      </c>
      <c r="D591" s="2">
        <f>'PR-RAS'!E597</f>
        <v>6220.59</v>
      </c>
      <c r="E591" s="2">
        <v>0</v>
      </c>
      <c r="F591" s="2">
        <v>0</v>
      </c>
      <c r="G591" s="3">
        <f t="shared" si="14"/>
        <v>22020.9594</v>
      </c>
      <c r="H591" s="3">
        <f t="shared" si="15"/>
        <v>0.88999999999941792</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24882.48</v>
      </c>
      <c r="D603" s="2">
        <f>'PR-RAS'!E609</f>
        <v>6220.59</v>
      </c>
      <c r="E603" s="2">
        <v>0</v>
      </c>
      <c r="F603" s="2">
        <v>0</v>
      </c>
      <c r="G603" s="3">
        <f t="shared" si="14"/>
        <v>22468.84332</v>
      </c>
      <c r="H603" s="3">
        <f t="shared" si="15"/>
        <v>0.88999999999941792</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24882.48</v>
      </c>
      <c r="D604" s="2">
        <f>'PR-RAS'!E610</f>
        <v>6220.59</v>
      </c>
      <c r="E604" s="2">
        <v>0</v>
      </c>
      <c r="F604" s="2">
        <v>0</v>
      </c>
      <c r="G604" s="3">
        <f t="shared" si="14"/>
        <v>22506.166980000002</v>
      </c>
      <c r="H604" s="3">
        <f t="shared" si="15"/>
        <v>0.88999999999941792</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24882.48</v>
      </c>
      <c r="D634" s="2">
        <f>'PR-RAS'!E640</f>
        <v>6220.59</v>
      </c>
      <c r="E634" s="2">
        <v>0</v>
      </c>
      <c r="F634" s="2">
        <v>0</v>
      </c>
      <c r="G634" s="3">
        <f t="shared" si="14"/>
        <v>23625.876780000002</v>
      </c>
      <c r="H634" s="3">
        <f t="shared" si="15"/>
        <v>0.88999999999941792</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1172801.31</v>
      </c>
      <c r="D637" s="2">
        <f>'PR-RAS'!E643</f>
        <v>1492055.9800000002</v>
      </c>
      <c r="E637" s="2">
        <v>0</v>
      </c>
      <c r="F637" s="2">
        <v>0</v>
      </c>
      <c r="G637" s="3">
        <f t="shared" si="14"/>
        <v>2643796.8397200005</v>
      </c>
      <c r="H637" s="3">
        <f t="shared" si="15"/>
        <v>0.32999999984167516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1195618.6199999999</v>
      </c>
      <c r="D638" s="2">
        <f>'PR-RAS'!E644</f>
        <v>1533348.93</v>
      </c>
      <c r="E638" s="2">
        <v>0</v>
      </c>
      <c r="F638" s="2">
        <v>0</v>
      </c>
      <c r="G638" s="3">
        <f t="shared" si="14"/>
        <v>2715095.5977599998</v>
      </c>
      <c r="H638" s="3">
        <f t="shared" si="15"/>
        <v>0.45000000018626451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22817.309999999823</v>
      </c>
      <c r="D640" s="2">
        <f>'PR-RAS'!E646</f>
        <v>41292.949999999721</v>
      </c>
      <c r="E640" s="2">
        <v>0</v>
      </c>
      <c r="F640" s="2">
        <v>0</v>
      </c>
      <c r="G640" s="3">
        <f t="shared" si="14"/>
        <v>67352.651189999524</v>
      </c>
      <c r="H640" s="3">
        <f t="shared" si="15"/>
        <v>0.36000000010244548</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63338.399999999994</v>
      </c>
      <c r="D642" s="2">
        <f>'PR-RAS'!E648</f>
        <v>86155.71</v>
      </c>
      <c r="E642" s="2">
        <v>0</v>
      </c>
      <c r="F642" s="2">
        <v>0</v>
      </c>
      <c r="G642" s="3">
        <f t="shared" si="14"/>
        <v>151051.53462000002</v>
      </c>
      <c r="H642" s="3">
        <f t="shared" si="15"/>
        <v>0.68999999998777639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86155.709999999817</v>
      </c>
      <c r="D644" s="2">
        <f>'PR-RAS'!E650</f>
        <v>127448.65999999973</v>
      </c>
      <c r="E644" s="2">
        <v>0</v>
      </c>
      <c r="F644" s="2">
        <v>0</v>
      </c>
      <c r="G644" s="3">
        <f t="shared" si="14"/>
        <v>219297.09828999953</v>
      </c>
      <c r="H644" s="3">
        <f t="shared" si="15"/>
        <v>0.63000000045576598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230</v>
      </c>
      <c r="E645" s="2">
        <v>0</v>
      </c>
      <c r="F645" s="2">
        <v>0</v>
      </c>
      <c r="G645" s="3">
        <f t="shared" si="14"/>
        <v>296.24</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30</v>
      </c>
      <c r="D651" s="2">
        <f>'PR-RAS'!E658</f>
        <v>30</v>
      </c>
      <c r="E651" s="2">
        <v>0</v>
      </c>
      <c r="F651" s="2">
        <v>0</v>
      </c>
      <c r="G651" s="3">
        <f t="shared" si="14"/>
        <v>58.5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28</v>
      </c>
      <c r="D653" s="2">
        <f>'PR-RAS'!E660</f>
        <v>36</v>
      </c>
      <c r="E653" s="2">
        <v>0</v>
      </c>
      <c r="F653" s="2">
        <v>0</v>
      </c>
      <c r="G653" s="3">
        <f t="shared" si="14"/>
        <v>65.2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3934.63</v>
      </c>
      <c r="D676" s="2">
        <f>'PR-RAS'!E683</f>
        <v>2160</v>
      </c>
      <c r="E676" s="2">
        <v>0</v>
      </c>
      <c r="F676" s="2">
        <v>0</v>
      </c>
      <c r="G676" s="3">
        <f t="shared" si="14"/>
        <v>5571.875250000001</v>
      </c>
      <c r="H676" s="3">
        <f t="shared" si="15"/>
        <v>0.36999999999989086</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1000</v>
      </c>
      <c r="E678" s="2">
        <v>0</v>
      </c>
      <c r="F678" s="2">
        <v>0</v>
      </c>
      <c r="G678" s="3">
        <f t="shared" si="14"/>
        <v>1354</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710</v>
      </c>
      <c r="D719" s="2">
        <f>'PR-RAS'!E726</f>
        <v>5430.43</v>
      </c>
      <c r="E719" s="2">
        <v>0</v>
      </c>
      <c r="F719" s="2">
        <v>0</v>
      </c>
      <c r="G719" s="3">
        <f t="shared" si="14"/>
        <v>8307.8774799999992</v>
      </c>
      <c r="H719" s="3">
        <f t="shared" si="15"/>
        <v>0.43000000000029104</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26329.55</v>
      </c>
      <c r="E725" s="2">
        <v>0</v>
      </c>
      <c r="F725" s="2">
        <v>0</v>
      </c>
      <c r="G725" s="3">
        <f t="shared" si="14"/>
        <v>38125.188399999999</v>
      </c>
      <c r="H725" s="3">
        <f t="shared" si="15"/>
        <v>0.4500000000007276</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12739.61</v>
      </c>
      <c r="D726" s="2">
        <f>'PR-RAS'!E733</f>
        <v>14729.55</v>
      </c>
      <c r="E726" s="2">
        <v>0</v>
      </c>
      <c r="F726" s="2">
        <v>0</v>
      </c>
      <c r="G726" s="3">
        <f t="shared" si="14"/>
        <v>30594.064749999998</v>
      </c>
      <c r="H726" s="3">
        <f t="shared" si="15"/>
        <v>0.84000000000014552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33353.71</v>
      </c>
      <c r="D727" s="2">
        <f>'PR-RAS'!E734</f>
        <v>30735.759999999998</v>
      </c>
      <c r="E727" s="2">
        <v>0</v>
      </c>
      <c r="F727" s="2">
        <v>0</v>
      </c>
      <c r="G727" s="3">
        <f t="shared" si="14"/>
        <v>68843.116979999992</v>
      </c>
      <c r="H727" s="3">
        <f t="shared" si="15"/>
        <v>0.53000000000247383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247.18</v>
      </c>
      <c r="D729" s="2">
        <f>'PR-RAS'!E736</f>
        <v>6965.7</v>
      </c>
      <c r="E729" s="2">
        <v>0</v>
      </c>
      <c r="F729" s="2">
        <v>0</v>
      </c>
      <c r="G729" s="3">
        <f t="shared" si="14"/>
        <v>10322.006239999999</v>
      </c>
      <c r="H729" s="3">
        <f t="shared" si="15"/>
        <v>0.48000000000018872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712.92</v>
      </c>
      <c r="D731" s="2">
        <f>'PR-RAS'!E738</f>
        <v>818.56</v>
      </c>
      <c r="E731" s="2">
        <v>0</v>
      </c>
      <c r="F731" s="2">
        <v>0</v>
      </c>
      <c r="G731" s="3">
        <f t="shared" si="14"/>
        <v>1715.5291999999999</v>
      </c>
      <c r="H731" s="3">
        <f t="shared" si="15"/>
        <v>0.5200000000000955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2993.03</v>
      </c>
      <c r="D735" s="2">
        <f>'PR-RAS'!E742</f>
        <v>3552.27</v>
      </c>
      <c r="E735" s="2">
        <v>0</v>
      </c>
      <c r="F735" s="2">
        <v>0</v>
      </c>
      <c r="G735" s="3">
        <f t="shared" si="14"/>
        <v>7411.6163799999995</v>
      </c>
      <c r="H735" s="3">
        <f t="shared" si="15"/>
        <v>0.3000000000001819</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1121.22</v>
      </c>
      <c r="D753" s="2">
        <f>'PR-RAS'!E760</f>
        <v>58.28</v>
      </c>
      <c r="E753" s="2">
        <v>0</v>
      </c>
      <c r="F753" s="2">
        <v>0</v>
      </c>
      <c r="G753" s="3">
        <f t="shared" si="14"/>
        <v>930.81056000000001</v>
      </c>
      <c r="H753" s="3">
        <f t="shared" si="15"/>
        <v>0.50000000000002842</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24882.48</v>
      </c>
      <c r="D974" s="2">
        <f>'PR-RAS'!E981</f>
        <v>6220.59</v>
      </c>
      <c r="E974" s="2">
        <v>0</v>
      </c>
      <c r="F974" s="2">
        <v>0</v>
      </c>
      <c r="G974" s="3">
        <f t="shared" si="34"/>
        <v>36315.921180000005</v>
      </c>
      <c r="H974" s="3">
        <f t="shared" si="35"/>
        <v>0.88999999999941792</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982977.29</v>
      </c>
      <c r="D1011" s="7">
        <f>BILANCA!E6</f>
        <v>991515.26</v>
      </c>
      <c r="E1011" s="7">
        <v>0</v>
      </c>
      <c r="F1011" s="7">
        <v>0</v>
      </c>
      <c r="G1011" s="8">
        <f t="shared" ref="G1011:G1306" si="38">B1011/1000*C1011+B1011/500*D1011</f>
        <v>2966.0078100000001</v>
      </c>
      <c r="H1011" s="8">
        <f t="shared" si="35"/>
        <v>0.55000000004656613</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954871.14</v>
      </c>
      <c r="D1012" s="2">
        <f>BILANCA!E7</f>
        <v>955327.65</v>
      </c>
      <c r="E1012" s="2">
        <v>0</v>
      </c>
      <c r="F1012" s="2">
        <v>0</v>
      </c>
      <c r="G1012" s="3">
        <f t="shared" si="38"/>
        <v>5731.0528800000002</v>
      </c>
      <c r="H1012" s="3">
        <f t="shared" si="35"/>
        <v>0.48999999999068677</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953560.5</v>
      </c>
      <c r="D1017" s="2">
        <f>BILANCA!E12</f>
        <v>934642.01</v>
      </c>
      <c r="E1017" s="2">
        <v>0</v>
      </c>
      <c r="F1017" s="2">
        <v>0</v>
      </c>
      <c r="G1017" s="3">
        <f t="shared" si="38"/>
        <v>19759.911640000002</v>
      </c>
      <c r="H1017" s="3">
        <f t="shared" si="35"/>
        <v>0.51000000000931323</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748765.99</v>
      </c>
      <c r="D1018" s="2">
        <f>BILANCA!E13</f>
        <v>728066.89</v>
      </c>
      <c r="E1018" s="2">
        <v>0</v>
      </c>
      <c r="F1018" s="2">
        <v>0</v>
      </c>
      <c r="G1018" s="3">
        <f t="shared" si="38"/>
        <v>17639.19816</v>
      </c>
      <c r="H1018" s="3">
        <f t="shared" si="35"/>
        <v>0.11999999999534339</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1379940.29</v>
      </c>
      <c r="D1020" s="2">
        <f>BILANCA!E15</f>
        <v>1379940.29</v>
      </c>
      <c r="E1020" s="2">
        <v>0</v>
      </c>
      <c r="F1020" s="2">
        <v>0</v>
      </c>
      <c r="G1020" s="3">
        <f t="shared" si="38"/>
        <v>41398.208700000003</v>
      </c>
      <c r="H1020" s="3">
        <f t="shared" si="35"/>
        <v>0.58000000007450581</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631174.30000000005</v>
      </c>
      <c r="D1023" s="2">
        <f>BILANCA!E18</f>
        <v>651873.4</v>
      </c>
      <c r="E1023" s="2">
        <v>0</v>
      </c>
      <c r="F1023" s="2">
        <v>0</v>
      </c>
      <c r="G1023" s="3">
        <f t="shared" si="38"/>
        <v>25153.974300000002</v>
      </c>
      <c r="H1023" s="3">
        <f t="shared" si="35"/>
        <v>0.70000000006984919</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51646.109999999986</v>
      </c>
      <c r="D1024" s="2">
        <f>BILANCA!E19</f>
        <v>68535.949999999953</v>
      </c>
      <c r="E1024" s="2">
        <v>0</v>
      </c>
      <c r="F1024" s="2">
        <v>0</v>
      </c>
      <c r="G1024" s="3">
        <f t="shared" si="38"/>
        <v>2642.0521399999989</v>
      </c>
      <c r="H1024" s="3">
        <f t="shared" si="35"/>
        <v>0.16000000003259629</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32100.83</v>
      </c>
      <c r="D1025" s="2">
        <f>BILANCA!E20</f>
        <v>33010.78</v>
      </c>
      <c r="E1025" s="2">
        <v>0</v>
      </c>
      <c r="F1025" s="2">
        <v>0</v>
      </c>
      <c r="G1025" s="3">
        <f t="shared" si="38"/>
        <v>1471.8358499999999</v>
      </c>
      <c r="H1025" s="3">
        <f t="shared" si="35"/>
        <v>0.38999999999941792</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3434.7</v>
      </c>
      <c r="D1026" s="2">
        <f>BILANCA!E21</f>
        <v>4145.95</v>
      </c>
      <c r="E1026" s="2">
        <v>0</v>
      </c>
      <c r="F1026" s="2">
        <v>0</v>
      </c>
      <c r="G1026" s="3">
        <f t="shared" si="38"/>
        <v>187.62559999999999</v>
      </c>
      <c r="H1026" s="3">
        <f t="shared" si="35"/>
        <v>0.3500000000003638</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302886.71000000002</v>
      </c>
      <c r="D1027" s="2">
        <f>BILANCA!E22</f>
        <v>325550.61</v>
      </c>
      <c r="E1027" s="2">
        <v>0</v>
      </c>
      <c r="F1027" s="2">
        <v>0</v>
      </c>
      <c r="G1027" s="3">
        <f t="shared" si="38"/>
        <v>16217.794810000001</v>
      </c>
      <c r="H1027" s="3">
        <f t="shared" si="35"/>
        <v>0.67999999999301508</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544</v>
      </c>
      <c r="D1030" s="2">
        <f>BILANCA!E25</f>
        <v>544</v>
      </c>
      <c r="E1030" s="2">
        <v>0</v>
      </c>
      <c r="F1030" s="2">
        <v>0</v>
      </c>
      <c r="G1030" s="3">
        <f t="shared" si="38"/>
        <v>32.64</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45039.9</v>
      </c>
      <c r="D1031" s="2">
        <f>BILANCA!E26</f>
        <v>49785.42</v>
      </c>
      <c r="E1031" s="2">
        <v>0</v>
      </c>
      <c r="F1031" s="2">
        <v>0</v>
      </c>
      <c r="G1031" s="3">
        <f t="shared" si="38"/>
        <v>3036.8255400000003</v>
      </c>
      <c r="H1031" s="3">
        <f t="shared" si="35"/>
        <v>0.51999999999679858</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332360.03000000003</v>
      </c>
      <c r="D1033" s="2">
        <f>BILANCA!E28</f>
        <v>344500.81</v>
      </c>
      <c r="E1033" s="2">
        <v>0</v>
      </c>
      <c r="F1033" s="2">
        <v>0</v>
      </c>
      <c r="G1033" s="3">
        <f t="shared" si="38"/>
        <v>23491.317950000001</v>
      </c>
      <c r="H1033" s="3">
        <f t="shared" si="35"/>
        <v>0.22000000003026798</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152820.97999999998</v>
      </c>
      <c r="D1034" s="2">
        <f>BILANCA!E29</f>
        <v>137711.75000000003</v>
      </c>
      <c r="E1034" s="2">
        <v>0</v>
      </c>
      <c r="F1034" s="2">
        <v>0</v>
      </c>
      <c r="G1034" s="3">
        <f t="shared" si="38"/>
        <v>10277.867520000002</v>
      </c>
      <c r="H1034" s="3">
        <f t="shared" si="35"/>
        <v>0.26999999998952262</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335595.43</v>
      </c>
      <c r="D1035" s="2">
        <f>BILANCA!E30</f>
        <v>343544.4</v>
      </c>
      <c r="E1035" s="2">
        <v>0</v>
      </c>
      <c r="F1035" s="2">
        <v>0</v>
      </c>
      <c r="G1035" s="3">
        <f t="shared" si="38"/>
        <v>25567.105750000002</v>
      </c>
      <c r="H1035" s="3">
        <f t="shared" si="35"/>
        <v>0.83000000001629815</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182774.45</v>
      </c>
      <c r="D1039" s="2">
        <f>BILANCA!E34</f>
        <v>205832.65</v>
      </c>
      <c r="E1039" s="2">
        <v>0</v>
      </c>
      <c r="F1039" s="2">
        <v>0</v>
      </c>
      <c r="G1039" s="3">
        <f t="shared" si="38"/>
        <v>17238.75275</v>
      </c>
      <c r="H1039" s="3">
        <f t="shared" si="35"/>
        <v>0.8000000000174623</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327.42</v>
      </c>
      <c r="D1050" s="2">
        <f>BILANCA!E45</f>
        <v>327.42</v>
      </c>
      <c r="E1050" s="2">
        <v>0</v>
      </c>
      <c r="F1050" s="2">
        <v>0</v>
      </c>
      <c r="G1050" s="3">
        <f t="shared" si="38"/>
        <v>39.290400000000005</v>
      </c>
      <c r="H1050" s="3">
        <f t="shared" si="35"/>
        <v>0.84000000000003183</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327.42</v>
      </c>
      <c r="D1052" s="2">
        <f>BILANCA!E47</f>
        <v>327.42</v>
      </c>
      <c r="E1052" s="2">
        <v>0</v>
      </c>
      <c r="F1052" s="2">
        <v>0</v>
      </c>
      <c r="G1052" s="3">
        <f t="shared" si="38"/>
        <v>41.254920000000006</v>
      </c>
      <c r="H1052" s="3">
        <f t="shared" si="35"/>
        <v>0.84000000000003183</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40054.959999999999</v>
      </c>
      <c r="D1059" s="2">
        <f>BILANCA!E54</f>
        <v>40185.96</v>
      </c>
      <c r="E1059" s="2">
        <v>0</v>
      </c>
      <c r="F1059" s="2">
        <v>0</v>
      </c>
      <c r="G1059" s="3">
        <f t="shared" si="38"/>
        <v>5900.9171200000001</v>
      </c>
      <c r="H1059" s="3">
        <f t="shared" si="35"/>
        <v>8.000000000174623E-2</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40054.959999999999</v>
      </c>
      <c r="D1060" s="2">
        <f>BILANCA!E55</f>
        <v>40185.96</v>
      </c>
      <c r="E1060" s="2">
        <v>0</v>
      </c>
      <c r="F1060" s="2">
        <v>0</v>
      </c>
      <c r="G1060" s="3">
        <f t="shared" si="38"/>
        <v>6021.3440000000001</v>
      </c>
      <c r="H1060" s="3">
        <f t="shared" si="35"/>
        <v>8.000000000174623E-2</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1310.6400000000001</v>
      </c>
      <c r="D1061" s="2">
        <f>BILANCA!E56</f>
        <v>20685.64</v>
      </c>
      <c r="E1061" s="2">
        <v>0</v>
      </c>
      <c r="F1061" s="2">
        <v>0</v>
      </c>
      <c r="G1061" s="3">
        <f t="shared" si="38"/>
        <v>2176.7779199999995</v>
      </c>
      <c r="H1061" s="3">
        <f t="shared" si="35"/>
        <v>0.72000000000048203</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1310.6400000000001</v>
      </c>
      <c r="D1062" s="2">
        <f>BILANCA!E57</f>
        <v>1310.6400000000001</v>
      </c>
      <c r="E1062" s="2">
        <v>0</v>
      </c>
      <c r="F1062" s="2">
        <v>0</v>
      </c>
      <c r="G1062" s="3">
        <f t="shared" si="38"/>
        <v>204.45983999999999</v>
      </c>
      <c r="H1062" s="3">
        <f t="shared" si="35"/>
        <v>0.71999999999979991</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19375</v>
      </c>
      <c r="E1066" s="2">
        <v>0</v>
      </c>
      <c r="F1066" s="2">
        <v>0</v>
      </c>
      <c r="G1066" s="3">
        <f t="shared" si="38"/>
        <v>2170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28106.149999999998</v>
      </c>
      <c r="D1074" s="2">
        <f>BILANCA!E69</f>
        <v>36187.61</v>
      </c>
      <c r="E1074" s="2">
        <v>0</v>
      </c>
      <c r="F1074" s="2">
        <v>0</v>
      </c>
      <c r="G1074" s="3">
        <f t="shared" si="38"/>
        <v>6430.8076799999999</v>
      </c>
      <c r="H1074" s="3">
        <f t="shared" si="35"/>
        <v>0.53999999999723514</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3353.37</v>
      </c>
      <c r="D1087" s="2">
        <f>BILANCA!E82</f>
        <v>7570.02</v>
      </c>
      <c r="E1087" s="2">
        <v>0</v>
      </c>
      <c r="F1087" s="2">
        <v>0</v>
      </c>
      <c r="G1087" s="3">
        <f t="shared" si="38"/>
        <v>1423.9925700000001</v>
      </c>
      <c r="H1087" s="3">
        <f t="shared" si="35"/>
        <v>0.39000000000032742</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110.17</v>
      </c>
      <c r="D1089" s="2">
        <f>BILANCA!E84</f>
        <v>313.26</v>
      </c>
      <c r="E1089" s="2">
        <v>0</v>
      </c>
      <c r="F1089" s="2">
        <v>0</v>
      </c>
      <c r="G1089" s="3">
        <f t="shared" si="38"/>
        <v>58.198509999999999</v>
      </c>
      <c r="H1089" s="3">
        <f t="shared" si="35"/>
        <v>0.42999999999999261</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0.71</v>
      </c>
      <c r="D1090" s="2">
        <f>BILANCA!E85</f>
        <v>181.38</v>
      </c>
      <c r="E1090" s="2">
        <v>0</v>
      </c>
      <c r="F1090" s="2">
        <v>0</v>
      </c>
      <c r="G1090" s="3">
        <f t="shared" si="38"/>
        <v>29.0776</v>
      </c>
      <c r="H1090" s="3">
        <f t="shared" si="35"/>
        <v>0.66999999999999549</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3242.49</v>
      </c>
      <c r="D1092" s="2">
        <f>BILANCA!E87</f>
        <v>7075.38</v>
      </c>
      <c r="E1092" s="2">
        <v>0</v>
      </c>
      <c r="F1092" s="2">
        <v>0</v>
      </c>
      <c r="G1092" s="3">
        <f t="shared" si="38"/>
        <v>1426.2465</v>
      </c>
      <c r="H1092" s="3">
        <f t="shared" si="35"/>
        <v>0.86999999999989086</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24752.78</v>
      </c>
      <c r="D1152" s="2">
        <f>BILANCA!E147</f>
        <v>28387.59</v>
      </c>
      <c r="E1152" s="2">
        <v>0</v>
      </c>
      <c r="F1152" s="2">
        <v>0</v>
      </c>
      <c r="G1152" s="3">
        <f t="shared" si="38"/>
        <v>11576.970319999999</v>
      </c>
      <c r="H1152" s="3">
        <f t="shared" si="41"/>
        <v>0.63000000000101863</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7606.56</v>
      </c>
      <c r="D1166" s="2">
        <f>BILANCA!E161</f>
        <v>10822.69</v>
      </c>
      <c r="E1166" s="2">
        <v>0</v>
      </c>
      <c r="F1166" s="2">
        <v>0</v>
      </c>
      <c r="G1166" s="3">
        <f t="shared" si="38"/>
        <v>4563.3026399999999</v>
      </c>
      <c r="H1166" s="3">
        <f t="shared" si="41"/>
        <v>0.74999999999909051</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17302.8</v>
      </c>
      <c r="D1167" s="2">
        <f>BILANCA!E162</f>
        <v>17681.03</v>
      </c>
      <c r="E1167" s="2">
        <v>0</v>
      </c>
      <c r="F1167" s="2">
        <v>0</v>
      </c>
      <c r="G1167" s="3">
        <f t="shared" si="38"/>
        <v>8268.3830199999993</v>
      </c>
      <c r="H1167" s="3">
        <f t="shared" si="41"/>
        <v>0.22999999999956344</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156.58000000000001</v>
      </c>
      <c r="D1169" s="2">
        <f>BILANCA!E164</f>
        <v>116.13</v>
      </c>
      <c r="E1169" s="2">
        <v>0</v>
      </c>
      <c r="F1169" s="2">
        <v>0</v>
      </c>
      <c r="G1169" s="3">
        <f t="shared" si="38"/>
        <v>61.825559999999996</v>
      </c>
      <c r="H1169" s="3">
        <f t="shared" si="41"/>
        <v>0.54999999999998295</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230</v>
      </c>
      <c r="E1176" s="2">
        <v>0</v>
      </c>
      <c r="F1176" s="2">
        <v>0</v>
      </c>
      <c r="G1176" s="3">
        <f t="shared" si="38"/>
        <v>76.36</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230</v>
      </c>
      <c r="E1177" s="2">
        <v>0</v>
      </c>
      <c r="F1177" s="2">
        <v>0</v>
      </c>
      <c r="G1177" s="3">
        <f t="shared" si="38"/>
        <v>76.820000000000007</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982977.29000000015</v>
      </c>
      <c r="D1180" s="2">
        <f>BILANCA!E176</f>
        <v>991515.26</v>
      </c>
      <c r="E1180" s="2">
        <v>0</v>
      </c>
      <c r="F1180" s="2">
        <v>0</v>
      </c>
      <c r="G1180" s="3">
        <f t="shared" si="38"/>
        <v>504221.32770000008</v>
      </c>
      <c r="H1180" s="3">
        <f t="shared" si="41"/>
        <v>0.55000000016298145</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114514.4</v>
      </c>
      <c r="D1181" s="2">
        <f>BILANCA!E177</f>
        <v>155071.14000000001</v>
      </c>
      <c r="E1181" s="2">
        <v>0</v>
      </c>
      <c r="F1181" s="2">
        <v>0</v>
      </c>
      <c r="G1181" s="3">
        <f t="shared" si="38"/>
        <v>72616.292280000009</v>
      </c>
      <c r="H1181" s="3">
        <f t="shared" si="41"/>
        <v>0.54000000000814907</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105052.04999999999</v>
      </c>
      <c r="D1182" s="2">
        <f>BILANCA!E178</f>
        <v>127670.8</v>
      </c>
      <c r="E1182" s="2">
        <v>0</v>
      </c>
      <c r="F1182" s="2">
        <v>0</v>
      </c>
      <c r="G1182" s="3">
        <f t="shared" si="38"/>
        <v>61987.707799999996</v>
      </c>
      <c r="H1182" s="3">
        <f t="shared" si="41"/>
        <v>0.24999999998544808</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90138.95</v>
      </c>
      <c r="D1183" s="2">
        <f>BILANCA!E179</f>
        <v>106266.16</v>
      </c>
      <c r="E1183" s="2">
        <v>0</v>
      </c>
      <c r="F1183" s="2">
        <v>0</v>
      </c>
      <c r="G1183" s="3">
        <f t="shared" si="38"/>
        <v>52362.129709999994</v>
      </c>
      <c r="H1183" s="3">
        <f t="shared" si="41"/>
        <v>0.21000000000640284</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13315.37</v>
      </c>
      <c r="D1184" s="2">
        <f>BILANCA!E180</f>
        <v>14728.44</v>
      </c>
      <c r="E1184" s="2">
        <v>0</v>
      </c>
      <c r="F1184" s="2">
        <v>0</v>
      </c>
      <c r="G1184" s="3">
        <f t="shared" si="38"/>
        <v>7442.3715000000002</v>
      </c>
      <c r="H1184" s="3">
        <f t="shared" si="41"/>
        <v>0.81000000000130967</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40.04</v>
      </c>
      <c r="D1185" s="2">
        <f>BILANCA!E181</f>
        <v>0</v>
      </c>
      <c r="E1185" s="2">
        <v>0</v>
      </c>
      <c r="F1185" s="2">
        <v>0</v>
      </c>
      <c r="G1185" s="3">
        <f t="shared" si="38"/>
        <v>7.0069999999999997</v>
      </c>
      <c r="H1185" s="3">
        <f t="shared" si="41"/>
        <v>3.9999999999999147E-2</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40.04</v>
      </c>
      <c r="D1187" s="2">
        <f>BILANCA!E183</f>
        <v>0</v>
      </c>
      <c r="E1187" s="2">
        <v>0</v>
      </c>
      <c r="F1187" s="2">
        <v>0</v>
      </c>
      <c r="G1187" s="3">
        <f t="shared" si="38"/>
        <v>7.0870799999999994</v>
      </c>
      <c r="H1187" s="3">
        <f t="shared" si="41"/>
        <v>3.9999999999999147E-2</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1557.69</v>
      </c>
      <c r="D1200" s="2">
        <f>BILANCA!E196</f>
        <v>6676.2</v>
      </c>
      <c r="E1200" s="2">
        <v>0</v>
      </c>
      <c r="F1200" s="2">
        <v>0</v>
      </c>
      <c r="G1200" s="3">
        <f t="shared" si="38"/>
        <v>2832.9171000000001</v>
      </c>
      <c r="H1200" s="3">
        <f t="shared" si="41"/>
        <v>0.50999999999976353</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964.35</v>
      </c>
      <c r="D1201" s="2">
        <f>BILANCA!E197</f>
        <v>22949.56</v>
      </c>
      <c r="E1201" s="2">
        <v>0</v>
      </c>
      <c r="F1201" s="2">
        <v>0</v>
      </c>
      <c r="G1201" s="3">
        <f t="shared" si="38"/>
        <v>8950.922770000001</v>
      </c>
      <c r="H1201" s="3">
        <f t="shared" si="41"/>
        <v>0.78999999999871306</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964.35</v>
      </c>
      <c r="D1203" s="2">
        <f>BILANCA!E199</f>
        <v>22949.56</v>
      </c>
      <c r="E1203" s="2">
        <v>0</v>
      </c>
      <c r="F1203" s="2">
        <v>0</v>
      </c>
      <c r="G1203" s="3">
        <f t="shared" si="44"/>
        <v>9044.6497099999997</v>
      </c>
      <c r="H1203" s="3">
        <f t="shared" si="45"/>
        <v>0.78999999999871306</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6220.59</v>
      </c>
      <c r="D1223" s="2">
        <f>BILANCA!E219</f>
        <v>0</v>
      </c>
      <c r="E1223" s="2">
        <v>0</v>
      </c>
      <c r="F1223" s="2">
        <v>0</v>
      </c>
      <c r="G1223" s="3">
        <f t="shared" si="38"/>
        <v>1324.98567</v>
      </c>
      <c r="H1223" s="3">
        <f t="shared" si="41"/>
        <v>0.40999999999985448</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6220.59</v>
      </c>
      <c r="D1224" s="2">
        <f>BILANCA!E220</f>
        <v>0</v>
      </c>
      <c r="E1224" s="2">
        <v>0</v>
      </c>
      <c r="F1224" s="2">
        <v>0</v>
      </c>
      <c r="G1224" s="3">
        <f t="shared" si="38"/>
        <v>1331.2062599999999</v>
      </c>
      <c r="H1224" s="3">
        <f t="shared" si="41"/>
        <v>0.40999999999985448</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6220.59</v>
      </c>
      <c r="D1229" s="2">
        <f>BILANCA!E225</f>
        <v>0</v>
      </c>
      <c r="E1229" s="2">
        <v>0</v>
      </c>
      <c r="F1229" s="2">
        <v>0</v>
      </c>
      <c r="G1229" s="3">
        <f t="shared" si="38"/>
        <v>1362.3092100000001</v>
      </c>
      <c r="H1229" s="3">
        <f t="shared" si="41"/>
        <v>0.40999999999985448</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2277.41</v>
      </c>
      <c r="D1251" s="2">
        <f>BILANCA!E247</f>
        <v>4450.78</v>
      </c>
      <c r="E1251" s="2">
        <v>0</v>
      </c>
      <c r="F1251" s="2">
        <v>0</v>
      </c>
      <c r="G1251" s="3">
        <f>B1251/1000*C1251+B1251/500*D1251</f>
        <v>2694.13177</v>
      </c>
      <c r="H1251" s="3">
        <f>ABS(C1251-ROUND(C1251,0))+ABS(D1251-ROUND(D1251,0))</f>
        <v>0.63000000000010914</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868462.89000000013</v>
      </c>
      <c r="D1255" s="2">
        <f>BILANCA!E251</f>
        <v>836444.12</v>
      </c>
      <c r="E1255" s="2">
        <v>0</v>
      </c>
      <c r="F1255" s="2">
        <v>0</v>
      </c>
      <c r="G1255" s="3">
        <f t="shared" si="38"/>
        <v>622631.02685000002</v>
      </c>
      <c r="H1255" s="3">
        <f t="shared" si="41"/>
        <v>0.22999999986495823</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948650.55</v>
      </c>
      <c r="D1256" s="2">
        <f>BILANCA!E252</f>
        <v>955327.65</v>
      </c>
      <c r="E1256" s="2">
        <v>0</v>
      </c>
      <c r="F1256" s="2">
        <v>0</v>
      </c>
      <c r="G1256" s="3">
        <f t="shared" si="38"/>
        <v>703389.23910000001</v>
      </c>
      <c r="H1256" s="3">
        <f t="shared" si="41"/>
        <v>0.79999999993015081</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954871.14</v>
      </c>
      <c r="D1257" s="2">
        <f>BILANCA!E253</f>
        <v>955327.65</v>
      </c>
      <c r="E1257" s="2">
        <v>0</v>
      </c>
      <c r="F1257" s="2">
        <v>0</v>
      </c>
      <c r="G1257" s="3">
        <f t="shared" si="38"/>
        <v>707785.03067999997</v>
      </c>
      <c r="H1257" s="3">
        <f t="shared" si="41"/>
        <v>0.48999999999068677</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6220.59</v>
      </c>
      <c r="D1258" s="2">
        <f>BILANCA!E254</f>
        <v>0</v>
      </c>
      <c r="E1258" s="2">
        <v>0</v>
      </c>
      <c r="F1258" s="2">
        <v>0</v>
      </c>
      <c r="G1258" s="3">
        <f t="shared" si="38"/>
        <v>1542.70632</v>
      </c>
      <c r="H1258" s="3">
        <f t="shared" si="41"/>
        <v>0.40999999999985448</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-86155.709999999992</v>
      </c>
      <c r="D1259" s="2">
        <f>BILANCA!E255</f>
        <v>-127448.66</v>
      </c>
      <c r="E1259" s="2">
        <v>0</v>
      </c>
      <c r="F1259" s="2">
        <v>0</v>
      </c>
      <c r="G1259" s="3">
        <f t="shared" si="38"/>
        <v>-84922.204469999997</v>
      </c>
      <c r="H1259" s="3">
        <f t="shared" si="41"/>
        <v>0.63000000000465661</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86155.709999999992</v>
      </c>
      <c r="D1264" s="2">
        <f>BILANCA!E260</f>
        <v>127448.66</v>
      </c>
      <c r="E1264" s="2">
        <v>0</v>
      </c>
      <c r="F1264" s="2">
        <v>0</v>
      </c>
      <c r="G1264" s="3">
        <f t="shared" si="38"/>
        <v>86627.469620000003</v>
      </c>
      <c r="H1264" s="3">
        <f t="shared" si="41"/>
        <v>0.63000000000465661</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47625.25</v>
      </c>
      <c r="D1265" s="2">
        <f>BILANCA!E261</f>
        <v>74836.350000000006</v>
      </c>
      <c r="E1265" s="2">
        <v>0</v>
      </c>
      <c r="F1265" s="2">
        <v>0</v>
      </c>
      <c r="G1265" s="3">
        <f t="shared" si="38"/>
        <v>50310.977250000004</v>
      </c>
      <c r="H1265" s="3">
        <f t="shared" si="41"/>
        <v>0.60000000000582077</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13647.98</v>
      </c>
      <c r="D1266" s="2">
        <f>BILANCA!E262</f>
        <v>46391.72</v>
      </c>
      <c r="E1266" s="2">
        <v>0</v>
      </c>
      <c r="F1266" s="2">
        <v>0</v>
      </c>
      <c r="G1266" s="3">
        <f t="shared" si="38"/>
        <v>27246.443520000001</v>
      </c>
      <c r="H1266" s="3">
        <f t="shared" si="41"/>
        <v>0.2999999999992724</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24882.48</v>
      </c>
      <c r="D1267" s="2">
        <f>BILANCA!E263</f>
        <v>6220.59</v>
      </c>
      <c r="E1267" s="2">
        <v>0</v>
      </c>
      <c r="F1267" s="2">
        <v>0</v>
      </c>
      <c r="G1267" s="3">
        <f t="shared" si="38"/>
        <v>9592.180620000001</v>
      </c>
      <c r="H1267" s="3">
        <f t="shared" si="41"/>
        <v>0.88999999999941792</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5968.05</v>
      </c>
      <c r="D1278" s="2">
        <f>BILANCA!E274</f>
        <v>8565.1299999999992</v>
      </c>
      <c r="E1278" s="2">
        <v>0</v>
      </c>
      <c r="F1278" s="2">
        <v>0</v>
      </c>
      <c r="G1278" s="3">
        <f t="shared" si="38"/>
        <v>6190.3470799999996</v>
      </c>
      <c r="H1278" s="3">
        <f t="shared" si="41"/>
        <v>0.17999999999938154</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5968.05</v>
      </c>
      <c r="D1292" s="2">
        <f>BILANCA!E288</f>
        <v>8565.1299999999992</v>
      </c>
      <c r="E1292" s="2">
        <v>0</v>
      </c>
      <c r="F1292" s="2">
        <v>0</v>
      </c>
      <c r="G1292" s="3">
        <f t="shared" si="48"/>
        <v>6513.7234199999994</v>
      </c>
      <c r="H1292" s="3">
        <f t="shared" si="49"/>
        <v>0.17999999999938154</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0</v>
      </c>
      <c r="D1302" s="2">
        <f>BILANCA!E298</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0</v>
      </c>
      <c r="D1305" s="2">
        <f>BILANCA!E302</f>
        <v>2260.35</v>
      </c>
      <c r="E1305" s="2">
        <v>0</v>
      </c>
      <c r="F1305" s="2">
        <v>0</v>
      </c>
      <c r="G1305" s="3">
        <f t="shared" si="38"/>
        <v>1333.6064999999999</v>
      </c>
      <c r="H1305" s="3">
        <f t="shared" si="41"/>
        <v>0.34999999999990905</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24909.360000000001</v>
      </c>
      <c r="D1306" s="2">
        <f>BILANCA!E303</f>
        <v>26243.37</v>
      </c>
      <c r="E1306" s="2">
        <v>0</v>
      </c>
      <c r="F1306" s="2">
        <v>0</v>
      </c>
      <c r="G1306" s="3">
        <f t="shared" si="38"/>
        <v>22909.245599999998</v>
      </c>
      <c r="H1306" s="3">
        <f t="shared" si="41"/>
        <v>0.72999999999956344</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3151.86</v>
      </c>
      <c r="D1311" s="2">
        <f>BILANCA!E308</f>
        <v>7048.72</v>
      </c>
      <c r="E1311" s="2">
        <v>0</v>
      </c>
      <c r="F1311" s="2">
        <v>0</v>
      </c>
      <c r="G1311" s="3">
        <f t="shared" si="52"/>
        <v>5192.0393000000004</v>
      </c>
      <c r="H1311" s="3">
        <f t="shared" si="41"/>
        <v>0.41999999999961801</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90.63</v>
      </c>
      <c r="D1314" s="2">
        <f>BILANCA!E311</f>
        <v>26.66</v>
      </c>
      <c r="E1314" s="2">
        <v>0</v>
      </c>
      <c r="F1314" s="2">
        <v>0</v>
      </c>
      <c r="G1314" s="3">
        <f t="shared" si="52"/>
        <v>43.760799999999996</v>
      </c>
      <c r="H1314" s="3">
        <f t="shared" si="41"/>
        <v>0.71000000000000441</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17302.8</v>
      </c>
      <c r="D1338" s="2">
        <f>BILANCA!E335</f>
        <v>17681.03</v>
      </c>
      <c r="E1338" s="2">
        <v>0</v>
      </c>
      <c r="F1338" s="2">
        <v>0</v>
      </c>
      <c r="G1338" s="3">
        <f t="shared" si="52"/>
        <v>17274.074079999999</v>
      </c>
      <c r="H1338" s="3">
        <f t="shared" si="41"/>
        <v>0.22999999999956344</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105052.05</v>
      </c>
      <c r="D1340" s="2">
        <f>BILANCA!E337</f>
        <v>127670.8</v>
      </c>
      <c r="E1340" s="2">
        <v>0</v>
      </c>
      <c r="F1340" s="2">
        <v>0</v>
      </c>
      <c r="G1340" s="3">
        <f t="shared" si="52"/>
        <v>118929.9045</v>
      </c>
      <c r="H1340" s="3">
        <f t="shared" si="41"/>
        <v>0.25</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2260.73</v>
      </c>
      <c r="E1341" s="2">
        <v>0</v>
      </c>
      <c r="F1341" s="2">
        <v>0</v>
      </c>
      <c r="G1341" s="3">
        <f t="shared" si="52"/>
        <v>1496.6032600000001</v>
      </c>
      <c r="H1341" s="3">
        <f t="shared" si="41"/>
        <v>0.26999999999998181</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964.35</v>
      </c>
      <c r="D1342" s="2">
        <f>BILANCA!E339</f>
        <v>20688.830000000002</v>
      </c>
      <c r="E1342" s="2">
        <v>0</v>
      </c>
      <c r="F1342" s="2">
        <v>0</v>
      </c>
      <c r="G1342" s="3">
        <f t="shared" si="52"/>
        <v>14057.547320000001</v>
      </c>
      <c r="H1342" s="3">
        <f t="shared" si="41"/>
        <v>0.51999999999827651</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6220.59</v>
      </c>
      <c r="D1346" s="2">
        <f>BILANCA!E343</f>
        <v>0</v>
      </c>
      <c r="E1346" s="2">
        <v>0</v>
      </c>
      <c r="F1346" s="2">
        <v>0</v>
      </c>
      <c r="G1346" s="3">
        <f t="shared" si="52"/>
        <v>2090.1182400000002</v>
      </c>
      <c r="H1346" s="3">
        <f t="shared" si="41"/>
        <v>0.40999999999985448</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201.51</v>
      </c>
      <c r="D1382" s="2">
        <f>BILANCA!E379</f>
        <v>521.29999999999995</v>
      </c>
      <c r="E1382" s="2">
        <v>0</v>
      </c>
      <c r="F1382" s="2">
        <v>0</v>
      </c>
      <c r="G1382" s="3">
        <f t="shared" si="59"/>
        <v>462.80892</v>
      </c>
      <c r="H1382" s="3">
        <f t="shared" si="60"/>
        <v>0.78999999999996362</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2075.9</v>
      </c>
      <c r="D1383" s="2">
        <f>BILANCA!E380</f>
        <v>3929.48</v>
      </c>
      <c r="E1383" s="2">
        <v>0</v>
      </c>
      <c r="F1383" s="2">
        <v>0</v>
      </c>
      <c r="G1383" s="3">
        <f t="shared" si="59"/>
        <v>3705.7027800000001</v>
      </c>
      <c r="H1383" s="3">
        <f t="shared" si="60"/>
        <v>0.57999999999992724</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1170736.1399999999</v>
      </c>
      <c r="D1424" s="2">
        <f>'RAS-funkcijski'!E28</f>
        <v>1527128.34</v>
      </c>
      <c r="E1424" s="2">
        <v>0</v>
      </c>
      <c r="F1424" s="2">
        <v>0</v>
      </c>
      <c r="G1424" s="3">
        <f t="shared" si="52"/>
        <v>101399.82768000002</v>
      </c>
      <c r="H1424" s="3">
        <f t="shared" si="41"/>
        <v>0.47999999998137355</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1170736.1399999999</v>
      </c>
      <c r="D1426" s="2">
        <f>'RAS-funkcijski'!E30</f>
        <v>1527128.34</v>
      </c>
      <c r="E1426" s="2">
        <v>0</v>
      </c>
      <c r="F1426" s="2">
        <v>0</v>
      </c>
      <c r="G1426" s="3">
        <f t="shared" si="52"/>
        <v>109849.81332</v>
      </c>
      <c r="H1426" s="3">
        <f t="shared" si="41"/>
        <v>0.47999999998137355</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0</v>
      </c>
      <c r="D1510" s="2">
        <f>'RAS-funkcijski'!E114</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1170736.1399999999</v>
      </c>
      <c r="D1537" s="14">
        <f>'RAS-funkcijski'!E141</f>
        <v>1527128.34</v>
      </c>
      <c r="E1537" s="14">
        <v>0</v>
      </c>
      <c r="F1537" s="14">
        <v>0</v>
      </c>
      <c r="G1537" s="15">
        <f t="shared" si="52"/>
        <v>578824.01634000009</v>
      </c>
      <c r="H1537" s="15">
        <f t="shared" si="63"/>
        <v>0.47999999998137355</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83673.119999999995</v>
      </c>
      <c r="E1538" s="7">
        <v>0</v>
      </c>
      <c r="F1538" s="7">
        <v>0</v>
      </c>
      <c r="G1538" s="8">
        <f t="shared" si="52"/>
        <v>167.34623999999999</v>
      </c>
      <c r="H1538" s="8">
        <f t="shared" si="63"/>
        <v>0.11999999999534339</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83673.119999999995</v>
      </c>
      <c r="E1539" s="2">
        <v>0</v>
      </c>
      <c r="F1539" s="2">
        <v>0</v>
      </c>
      <c r="G1539" s="3">
        <f t="shared" si="52"/>
        <v>334.69247999999999</v>
      </c>
      <c r="H1539" s="3">
        <f t="shared" si="63"/>
        <v>0.11999999999534339</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83673.119999999995</v>
      </c>
      <c r="E1540" s="2">
        <v>0</v>
      </c>
      <c r="F1540" s="2">
        <v>0</v>
      </c>
      <c r="G1540" s="3">
        <f t="shared" si="52"/>
        <v>502.03871999999996</v>
      </c>
      <c r="H1540" s="3">
        <f t="shared" si="63"/>
        <v>0.11999999999534339</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83673.119999999995</v>
      </c>
      <c r="E1542" s="2">
        <v>0</v>
      </c>
      <c r="F1542" s="2">
        <v>0</v>
      </c>
      <c r="G1542" s="3">
        <f t="shared" si="52"/>
        <v>836.73119999999994</v>
      </c>
      <c r="H1542" s="3">
        <f t="shared" si="63"/>
        <v>0.11999999999534339</v>
      </c>
      <c r="I1542" s="11">
        <f t="shared" si="64"/>
        <v>100.40774399610366</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114514.4</v>
      </c>
      <c r="D1582" s="7"/>
      <c r="E1582" s="7">
        <v>0</v>
      </c>
      <c r="F1582" s="7">
        <v>0</v>
      </c>
      <c r="G1582" s="8">
        <f t="shared" ref="G1582:G1686" si="70">B1582/1000*C1582</f>
        <v>114.51439999999999</v>
      </c>
      <c r="H1582" s="8">
        <f t="shared" ref="H1582:H1686" si="71">ABS(C1582-ROUND(C1582,0))</f>
        <v>0.39999999999417923</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1582143.4000000001</v>
      </c>
      <c r="D1583" s="2">
        <v>0</v>
      </c>
      <c r="E1583" s="2">
        <v>0</v>
      </c>
      <c r="F1583" s="2">
        <v>0</v>
      </c>
      <c r="G1583" s="3">
        <f t="shared" si="70"/>
        <v>3164.2868000000003</v>
      </c>
      <c r="H1583" s="3">
        <f t="shared" si="71"/>
        <v>0.40000000013969839</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13534.21</v>
      </c>
      <c r="D1584" s="2">
        <v>0</v>
      </c>
      <c r="E1584" s="2">
        <v>0</v>
      </c>
      <c r="F1584" s="2">
        <v>0</v>
      </c>
      <c r="G1584" s="3">
        <f t="shared" si="70"/>
        <v>40.602629999999998</v>
      </c>
      <c r="H1584" s="3">
        <f t="shared" si="71"/>
        <v>0.20999999999912689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1488348.6900000002</v>
      </c>
      <c r="D1585" s="2">
        <v>0</v>
      </c>
      <c r="E1585" s="2">
        <v>0</v>
      </c>
      <c r="F1585" s="2">
        <v>0</v>
      </c>
      <c r="G1585" s="3">
        <f t="shared" si="70"/>
        <v>5953.394760000001</v>
      </c>
      <c r="H1585" s="3">
        <f t="shared" si="71"/>
        <v>0.30999999982304871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1243170.6000000001</v>
      </c>
      <c r="D1586" s="2">
        <v>0</v>
      </c>
      <c r="E1586" s="2">
        <v>0</v>
      </c>
      <c r="F1586" s="2">
        <v>0</v>
      </c>
      <c r="G1586" s="3">
        <f t="shared" si="70"/>
        <v>6215.853000000001</v>
      </c>
      <c r="H1586" s="3">
        <f t="shared" si="71"/>
        <v>0.39999999990686774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205674.05</v>
      </c>
      <c r="D1587" s="2">
        <v>0</v>
      </c>
      <c r="E1587" s="2">
        <v>0</v>
      </c>
      <c r="F1587" s="2">
        <v>0</v>
      </c>
      <c r="G1587" s="3">
        <f t="shared" si="70"/>
        <v>1234.0443</v>
      </c>
      <c r="H1587" s="3">
        <f t="shared" si="71"/>
        <v>4.9999999988358468E-2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85.96</v>
      </c>
      <c r="D1588" s="2">
        <v>0</v>
      </c>
      <c r="E1588" s="2">
        <v>0</v>
      </c>
      <c r="F1588" s="2">
        <v>0</v>
      </c>
      <c r="G1588" s="3">
        <f t="shared" si="70"/>
        <v>0.60171999999999992</v>
      </c>
      <c r="H1588" s="3">
        <f t="shared" si="71"/>
        <v>4.0000000000006253E-2</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39418.080000000002</v>
      </c>
      <c r="D1593" s="2">
        <v>0</v>
      </c>
      <c r="E1593" s="2">
        <v>0</v>
      </c>
      <c r="F1593" s="2">
        <v>0</v>
      </c>
      <c r="G1593" s="3">
        <f t="shared" si="70"/>
        <v>473.01696000000004</v>
      </c>
      <c r="H1593" s="3">
        <f t="shared" si="71"/>
        <v>8.000000000174623E-2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80260.5</v>
      </c>
      <c r="D1594" s="2">
        <v>0</v>
      </c>
      <c r="E1594" s="2">
        <v>0</v>
      </c>
      <c r="F1594" s="2">
        <v>0</v>
      </c>
      <c r="G1594" s="3">
        <f t="shared" si="70"/>
        <v>1043.3864999999998</v>
      </c>
      <c r="H1594" s="3">
        <f t="shared" si="71"/>
        <v>0.5</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0</v>
      </c>
      <c r="D1601" s="2">
        <v>0</v>
      </c>
      <c r="E1601" s="2">
        <v>0</v>
      </c>
      <c r="F1601" s="2">
        <v>0</v>
      </c>
      <c r="G1601" s="3">
        <f>B1601/1000*C1601</f>
        <v>0</v>
      </c>
      <c r="H1601" s="3">
        <f>ABS(C1601-ROUND(C1601,0))</f>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1541586.6600000001</v>
      </c>
      <c r="D1602" s="2">
        <v>0</v>
      </c>
      <c r="E1602" s="2">
        <v>0</v>
      </c>
      <c r="F1602" s="2">
        <v>0</v>
      </c>
      <c r="G1602" s="3">
        <f t="shared" si="70"/>
        <v>32373.319860000007</v>
      </c>
      <c r="H1602" s="3">
        <f t="shared" si="71"/>
        <v>0.33999999985098839</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10237.959999999999</v>
      </c>
      <c r="D1603" s="2">
        <v>0</v>
      </c>
      <c r="E1603" s="2">
        <v>0</v>
      </c>
      <c r="F1603" s="2">
        <v>0</v>
      </c>
      <c r="G1603" s="3">
        <f t="shared" si="70"/>
        <v>225.23511999999997</v>
      </c>
      <c r="H1603" s="3">
        <f t="shared" si="71"/>
        <v>4.0000000000873115E-2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1466852.82</v>
      </c>
      <c r="D1604" s="2">
        <v>0</v>
      </c>
      <c r="E1604" s="2">
        <v>0</v>
      </c>
      <c r="F1604" s="2">
        <v>0</v>
      </c>
      <c r="G1604" s="3">
        <f t="shared" si="70"/>
        <v>33737.614860000001</v>
      </c>
      <c r="H1604" s="3">
        <f t="shared" si="71"/>
        <v>0.17999999993480742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1227043.3899999999</v>
      </c>
      <c r="D1605" s="2">
        <v>0</v>
      </c>
      <c r="E1605" s="2">
        <v>0</v>
      </c>
      <c r="F1605" s="2">
        <v>0</v>
      </c>
      <c r="G1605" s="3">
        <f t="shared" si="70"/>
        <v>29449.041359999999</v>
      </c>
      <c r="H1605" s="3">
        <f t="shared" si="71"/>
        <v>0.38999999989755452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205383.86</v>
      </c>
      <c r="D1606" s="2">
        <v>0</v>
      </c>
      <c r="E1606" s="2">
        <v>0</v>
      </c>
      <c r="F1606" s="2">
        <v>0</v>
      </c>
      <c r="G1606" s="3">
        <f t="shared" si="70"/>
        <v>5134.5964999999997</v>
      </c>
      <c r="H1606" s="3">
        <f t="shared" si="71"/>
        <v>0.14000000001396984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126</v>
      </c>
      <c r="D1607" s="2">
        <v>0</v>
      </c>
      <c r="E1607" s="2">
        <v>0</v>
      </c>
      <c r="F1607" s="2">
        <v>0</v>
      </c>
      <c r="G1607" s="3">
        <f t="shared" si="70"/>
        <v>3.2759999999999998</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34299.57</v>
      </c>
      <c r="D1612" s="2">
        <v>0</v>
      </c>
      <c r="E1612" s="2">
        <v>0</v>
      </c>
      <c r="F1612" s="2">
        <v>0</v>
      </c>
      <c r="G1612" s="3">
        <f t="shared" si="70"/>
        <v>1063.28667</v>
      </c>
      <c r="H1612" s="3">
        <f t="shared" si="71"/>
        <v>0.43000000000029104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58275.29</v>
      </c>
      <c r="D1613" s="2">
        <v>0</v>
      </c>
      <c r="E1613" s="2">
        <v>0</v>
      </c>
      <c r="F1613" s="2">
        <v>0</v>
      </c>
      <c r="G1613" s="3">
        <f t="shared" si="70"/>
        <v>1864.8092800000002</v>
      </c>
      <c r="H1613" s="3">
        <f t="shared" si="71"/>
        <v>0.29000000000087311</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6220.59</v>
      </c>
      <c r="D1614" s="2">
        <v>0</v>
      </c>
      <c r="E1614" s="2">
        <v>0</v>
      </c>
      <c r="F1614" s="2">
        <v>0</v>
      </c>
      <c r="G1614" s="3">
        <f t="shared" si="70"/>
        <v>205.27947</v>
      </c>
      <c r="H1614" s="3">
        <f t="shared" si="71"/>
        <v>0.40999999999985448</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6220.59</v>
      </c>
      <c r="D1618" s="2">
        <v>0</v>
      </c>
      <c r="E1618" s="2">
        <v>0</v>
      </c>
      <c r="F1618" s="2">
        <v>0</v>
      </c>
      <c r="G1618" s="3">
        <f t="shared" si="70"/>
        <v>230.16182999999998</v>
      </c>
      <c r="H1618" s="3">
        <f t="shared" si="71"/>
        <v>0.40999999999985448</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0</v>
      </c>
      <c r="D1620" s="2">
        <v>0</v>
      </c>
      <c r="E1620" s="2">
        <v>0</v>
      </c>
      <c r="F1620" s="2">
        <v>0</v>
      </c>
      <c r="G1620" s="3">
        <f>B1620/1000*C1620</f>
        <v>0</v>
      </c>
      <c r="H1620" s="3">
        <f>ABS(C1620-ROUND(C1620,0))</f>
        <v>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155071.1399999999</v>
      </c>
      <c r="D1621" s="2">
        <v>0</v>
      </c>
      <c r="E1621" s="2">
        <v>0</v>
      </c>
      <c r="F1621" s="2">
        <v>0</v>
      </c>
      <c r="G1621" s="3">
        <f t="shared" si="70"/>
        <v>6202.845599999996</v>
      </c>
      <c r="H1621" s="3">
        <f t="shared" si="71"/>
        <v>0.13999999989755452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2260.73</v>
      </c>
      <c r="D1622" s="2">
        <v>0</v>
      </c>
      <c r="E1622" s="2">
        <v>0</v>
      </c>
      <c r="F1622" s="2">
        <v>0</v>
      </c>
      <c r="G1622" s="3">
        <f t="shared" si="70"/>
        <v>92.689930000000004</v>
      </c>
      <c r="H1622" s="3">
        <f t="shared" si="71"/>
        <v>0.26999999999998181</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2260.73</v>
      </c>
      <c r="D1669" s="2">
        <v>0</v>
      </c>
      <c r="E1669" s="2">
        <v>0</v>
      </c>
      <c r="F1669" s="2">
        <v>0</v>
      </c>
      <c r="G1669" s="3">
        <f t="shared" si="70"/>
        <v>198.94423999999998</v>
      </c>
      <c r="H1669" s="3">
        <f t="shared" si="71"/>
        <v>0.26999999999998181</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2260.73</v>
      </c>
      <c r="D1670" s="2">
        <v>0</v>
      </c>
      <c r="E1670" s="2">
        <v>0</v>
      </c>
      <c r="F1670" s="2">
        <v>0</v>
      </c>
      <c r="G1670" s="3">
        <f t="shared" si="70"/>
        <v>201.20497</v>
      </c>
      <c r="H1670" s="3">
        <f t="shared" si="71"/>
        <v>0.26999999999998181</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152810.40999999997</v>
      </c>
      <c r="D1681" s="2">
        <v>0</v>
      </c>
      <c r="E1681" s="2">
        <v>0</v>
      </c>
      <c r="F1681" s="2">
        <v>0</v>
      </c>
      <c r="G1681" s="3">
        <f t="shared" si="70"/>
        <v>15281.040999999997</v>
      </c>
      <c r="H1681" s="3">
        <f t="shared" si="71"/>
        <v>0.40999999997438863</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5573.66</v>
      </c>
      <c r="D1682" s="2">
        <v>0</v>
      </c>
      <c r="E1682" s="2">
        <v>0</v>
      </c>
      <c r="F1682" s="2">
        <v>0</v>
      </c>
      <c r="G1682" s="3">
        <f t="shared" si="70"/>
        <v>562.93966</v>
      </c>
      <c r="H1682" s="3">
        <f t="shared" si="71"/>
        <v>0.34000000000014552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126547.92</v>
      </c>
      <c r="D1683" s="2">
        <v>0</v>
      </c>
      <c r="E1683" s="2">
        <v>0</v>
      </c>
      <c r="F1683" s="2">
        <v>0</v>
      </c>
      <c r="G1683" s="3">
        <f t="shared" si="70"/>
        <v>12907.887839999999</v>
      </c>
      <c r="H1683" s="3">
        <f t="shared" si="71"/>
        <v>8.000000000174623E-2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20688.830000000002</v>
      </c>
      <c r="D1684" s="2">
        <v>0</v>
      </c>
      <c r="E1684" s="2">
        <v>0</v>
      </c>
      <c r="F1684" s="2">
        <v>0</v>
      </c>
      <c r="G1684" s="3">
        <f t="shared" si="70"/>
        <v>2130.94949</v>
      </c>
      <c r="H1684" s="3">
        <f t="shared" si="71"/>
        <v>0.16999999999825377</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396" t="s">
        <v>2019</v>
      </c>
      <c r="B1" s="396"/>
      <c r="C1" s="396"/>
    </row>
    <row r="2" spans="1:16" ht="33" customHeight="1" x14ac:dyDescent="0.2">
      <c r="A2" s="397" t="s">
        <v>2020</v>
      </c>
      <c r="B2" s="398"/>
      <c r="C2" s="395"/>
      <c r="D2" s="5"/>
      <c r="E2" s="5"/>
      <c r="F2" s="5"/>
      <c r="G2" s="5"/>
      <c r="H2" s="5"/>
      <c r="I2" s="5"/>
      <c r="J2" s="5"/>
      <c r="K2" s="5"/>
      <c r="L2" s="5"/>
      <c r="M2" s="5"/>
      <c r="N2" s="5"/>
      <c r="O2" s="5"/>
      <c r="P2" s="5"/>
    </row>
    <row r="3" spans="1:16" ht="18.75" customHeight="1" x14ac:dyDescent="0.2">
      <c r="A3" s="222" t="s">
        <v>2021</v>
      </c>
      <c r="B3" s="399" t="s">
        <v>2022</v>
      </c>
      <c r="C3" s="395"/>
      <c r="D3" s="5"/>
      <c r="E3" s="5"/>
      <c r="F3" s="5"/>
      <c r="G3" s="5"/>
      <c r="H3" s="5"/>
      <c r="I3" s="5"/>
      <c r="J3" s="5"/>
      <c r="K3" s="5"/>
      <c r="L3" s="5"/>
      <c r="M3" s="5"/>
      <c r="N3" s="5"/>
      <c r="O3" s="5"/>
      <c r="P3" s="5"/>
    </row>
    <row r="4" spans="1:16" ht="37.5" hidden="1" customHeight="1" x14ac:dyDescent="0.2">
      <c r="A4" s="223" t="s">
        <v>2023</v>
      </c>
      <c r="B4" s="394" t="s">
        <v>2024</v>
      </c>
      <c r="C4" s="395"/>
      <c r="D4" s="5"/>
      <c r="E4" s="5"/>
      <c r="F4" s="5"/>
      <c r="G4" s="5"/>
      <c r="H4" s="5"/>
      <c r="I4" s="5"/>
      <c r="J4" s="5"/>
      <c r="K4" s="5"/>
      <c r="L4" s="5"/>
      <c r="M4" s="5"/>
      <c r="N4" s="5"/>
      <c r="O4" s="5"/>
      <c r="P4" s="5"/>
    </row>
    <row r="5" spans="1:16" ht="48" hidden="1" customHeight="1" x14ac:dyDescent="0.2">
      <c r="A5" s="223" t="s">
        <v>2023</v>
      </c>
      <c r="B5" s="394" t="s">
        <v>2025</v>
      </c>
      <c r="C5" s="395"/>
      <c r="D5" s="5"/>
      <c r="E5" s="5"/>
      <c r="F5" s="5"/>
      <c r="G5" s="5"/>
      <c r="H5" s="5"/>
      <c r="I5" s="5"/>
      <c r="J5" s="5"/>
      <c r="K5" s="5"/>
      <c r="L5" s="5"/>
      <c r="M5" s="5"/>
      <c r="N5" s="5"/>
      <c r="O5" s="5"/>
      <c r="P5" s="5"/>
    </row>
    <row r="6" spans="1:16" ht="59.25" hidden="1" customHeight="1" x14ac:dyDescent="0.2">
      <c r="A6" s="223" t="s">
        <v>2023</v>
      </c>
      <c r="B6" s="394" t="s">
        <v>2026</v>
      </c>
      <c r="C6" s="395"/>
      <c r="D6" s="5"/>
      <c r="E6" s="5"/>
      <c r="F6" s="5"/>
      <c r="G6" s="5"/>
      <c r="H6" s="5"/>
      <c r="I6" s="5"/>
      <c r="J6" s="5"/>
      <c r="K6" s="5"/>
      <c r="L6" s="5"/>
      <c r="M6" s="5"/>
      <c r="N6" s="5"/>
      <c r="O6" s="5"/>
      <c r="P6" s="5"/>
    </row>
    <row r="7" spans="1:16" ht="48" hidden="1" customHeight="1" x14ac:dyDescent="0.2">
      <c r="A7" s="223" t="s">
        <v>2027</v>
      </c>
      <c r="B7" s="394" t="s">
        <v>2028</v>
      </c>
      <c r="C7" s="395"/>
      <c r="D7" s="5"/>
      <c r="E7" s="5"/>
      <c r="F7" s="5"/>
      <c r="G7" s="5"/>
      <c r="H7" s="5"/>
      <c r="I7" s="5"/>
      <c r="J7" s="5"/>
      <c r="K7" s="5"/>
      <c r="L7" s="5"/>
      <c r="M7" s="5"/>
      <c r="N7" s="5"/>
      <c r="O7" s="5"/>
      <c r="P7" s="5"/>
    </row>
    <row r="8" spans="1:16" ht="41.25" hidden="1" customHeight="1" x14ac:dyDescent="0.2">
      <c r="A8" s="223" t="s">
        <v>2029</v>
      </c>
      <c r="B8" s="394" t="s">
        <v>2030</v>
      </c>
      <c r="C8" s="395"/>
      <c r="D8" s="5"/>
      <c r="E8" s="5"/>
      <c r="F8" s="5"/>
      <c r="G8" s="5"/>
      <c r="H8" s="5"/>
      <c r="I8" s="5"/>
      <c r="J8" s="5"/>
      <c r="K8" s="5"/>
      <c r="L8" s="5"/>
      <c r="M8" s="5"/>
      <c r="N8" s="5"/>
      <c r="O8" s="5"/>
      <c r="P8" s="5"/>
    </row>
    <row r="9" spans="1:16" ht="59.25" hidden="1" customHeight="1" x14ac:dyDescent="0.2">
      <c r="A9" s="223" t="s">
        <v>2031</v>
      </c>
      <c r="B9" s="394" t="s">
        <v>2032</v>
      </c>
      <c r="C9" s="395"/>
      <c r="D9" s="5"/>
      <c r="E9" s="5"/>
      <c r="F9" s="5"/>
      <c r="G9" s="5"/>
      <c r="H9" s="5"/>
      <c r="I9" s="5"/>
      <c r="J9" s="5"/>
      <c r="K9" s="5"/>
      <c r="L9" s="5"/>
      <c r="M9" s="5"/>
      <c r="N9" s="5"/>
      <c r="O9" s="5"/>
      <c r="P9" s="5"/>
    </row>
    <row r="10" spans="1:16" ht="61.5" hidden="1" customHeight="1" x14ac:dyDescent="0.2">
      <c r="A10" s="223" t="s">
        <v>2031</v>
      </c>
      <c r="B10" s="394" t="s">
        <v>2033</v>
      </c>
      <c r="C10" s="395"/>
      <c r="D10" s="5"/>
      <c r="E10" s="5"/>
      <c r="F10" s="5"/>
      <c r="G10" s="5"/>
      <c r="H10" s="5"/>
      <c r="I10" s="5"/>
      <c r="J10" s="5"/>
      <c r="K10" s="5"/>
      <c r="L10" s="5"/>
      <c r="M10" s="5"/>
      <c r="N10" s="5"/>
      <c r="O10" s="5"/>
      <c r="P10" s="5"/>
    </row>
    <row r="11" spans="1:16" ht="43.5" hidden="1" customHeight="1" x14ac:dyDescent="0.2">
      <c r="A11" s="223" t="s">
        <v>2031</v>
      </c>
      <c r="B11" s="394" t="s">
        <v>2034</v>
      </c>
      <c r="C11" s="395"/>
      <c r="D11" s="5"/>
      <c r="E11" s="5"/>
      <c r="F11" s="5"/>
      <c r="G11" s="5"/>
      <c r="H11" s="5"/>
      <c r="I11" s="5"/>
      <c r="J11" s="5"/>
      <c r="K11" s="5"/>
      <c r="L11" s="5"/>
      <c r="M11" s="5"/>
      <c r="N11" s="5"/>
      <c r="O11" s="5"/>
      <c r="P11" s="5"/>
    </row>
    <row r="12" spans="1:16" ht="27.75" hidden="1" customHeight="1" x14ac:dyDescent="0.2">
      <c r="A12" s="223" t="s">
        <v>2035</v>
      </c>
      <c r="B12" s="394" t="s">
        <v>2036</v>
      </c>
      <c r="C12" s="395"/>
      <c r="D12" s="5"/>
      <c r="E12" s="5"/>
      <c r="F12" s="5"/>
      <c r="G12" s="5"/>
      <c r="H12" s="5"/>
      <c r="I12" s="5"/>
      <c r="J12" s="5"/>
      <c r="K12" s="5"/>
      <c r="L12" s="5"/>
      <c r="M12" s="5"/>
      <c r="N12" s="5"/>
      <c r="O12" s="5"/>
      <c r="P12" s="5"/>
    </row>
    <row r="13" spans="1:16" ht="27.75" hidden="1" customHeight="1" x14ac:dyDescent="0.2">
      <c r="A13" s="223" t="s">
        <v>2037</v>
      </c>
      <c r="B13" s="394" t="s">
        <v>2038</v>
      </c>
      <c r="C13" s="395"/>
      <c r="D13" s="5"/>
      <c r="E13" s="5"/>
      <c r="F13" s="5"/>
      <c r="G13" s="5"/>
      <c r="H13" s="5"/>
      <c r="I13" s="5"/>
      <c r="J13" s="5"/>
      <c r="K13" s="5"/>
      <c r="L13" s="5"/>
      <c r="M13" s="5"/>
      <c r="N13" s="5"/>
      <c r="O13" s="5"/>
      <c r="P13" s="5"/>
    </row>
    <row r="14" spans="1:16" ht="45.75" hidden="1" customHeight="1" x14ac:dyDescent="0.2">
      <c r="A14" s="223" t="s">
        <v>2039</v>
      </c>
      <c r="B14" s="394" t="s">
        <v>2040</v>
      </c>
      <c r="C14" s="395"/>
      <c r="D14" s="5"/>
      <c r="E14" s="5"/>
      <c r="F14" s="5"/>
      <c r="G14" s="5"/>
      <c r="H14" s="5"/>
      <c r="I14" s="5"/>
      <c r="J14" s="5"/>
      <c r="K14" s="5"/>
      <c r="L14" s="5"/>
      <c r="M14" s="5"/>
      <c r="N14" s="5"/>
      <c r="O14" s="5"/>
      <c r="P14" s="5"/>
    </row>
    <row r="15" spans="1:16" ht="45.75" hidden="1" customHeight="1" x14ac:dyDescent="0.2">
      <c r="A15" s="223" t="s">
        <v>2041</v>
      </c>
      <c r="B15" s="394" t="s">
        <v>2042</v>
      </c>
      <c r="C15" s="395"/>
      <c r="D15" s="5"/>
      <c r="E15" s="5"/>
      <c r="F15" s="5"/>
      <c r="G15" s="5"/>
      <c r="H15" s="5"/>
      <c r="I15" s="5"/>
      <c r="J15" s="5"/>
      <c r="K15" s="5"/>
      <c r="L15" s="5"/>
      <c r="M15" s="5"/>
      <c r="N15" s="5"/>
      <c r="O15" s="5"/>
      <c r="P15" s="5"/>
    </row>
    <row r="16" spans="1:16" ht="51" hidden="1" customHeight="1" x14ac:dyDescent="0.2">
      <c r="A16" s="223" t="s">
        <v>2043</v>
      </c>
      <c r="B16" s="394" t="s">
        <v>2044</v>
      </c>
      <c r="C16" s="395"/>
      <c r="D16" s="5"/>
      <c r="E16" s="5"/>
      <c r="F16" s="5"/>
      <c r="G16" s="5"/>
      <c r="H16" s="5"/>
      <c r="I16" s="5"/>
      <c r="J16" s="5"/>
      <c r="K16" s="5"/>
      <c r="L16" s="5"/>
      <c r="M16" s="5"/>
      <c r="N16" s="5"/>
      <c r="O16" s="5"/>
      <c r="P16" s="5"/>
    </row>
    <row r="17" spans="1:16" ht="27.75" hidden="1" customHeight="1" x14ac:dyDescent="0.2">
      <c r="A17" s="223" t="s">
        <v>2045</v>
      </c>
      <c r="B17" s="394" t="s">
        <v>2046</v>
      </c>
      <c r="C17" s="395"/>
      <c r="D17" s="5"/>
      <c r="E17" s="5"/>
      <c r="F17" s="5"/>
      <c r="G17" s="5"/>
      <c r="H17" s="5"/>
      <c r="I17" s="5"/>
      <c r="J17" s="5"/>
      <c r="K17" s="5"/>
      <c r="L17" s="5"/>
      <c r="M17" s="5"/>
      <c r="N17" s="5"/>
      <c r="O17" s="5"/>
      <c r="P17" s="5"/>
    </row>
    <row r="18" spans="1:16" ht="27.75" hidden="1" customHeight="1" x14ac:dyDescent="0.2">
      <c r="A18" s="223" t="s">
        <v>2047</v>
      </c>
      <c r="B18" s="394" t="s">
        <v>2048</v>
      </c>
      <c r="C18" s="395"/>
      <c r="D18" s="5"/>
      <c r="E18" s="5"/>
      <c r="F18" s="5"/>
      <c r="G18" s="5"/>
      <c r="H18" s="5"/>
      <c r="I18" s="5"/>
      <c r="J18" s="5"/>
      <c r="K18" s="5"/>
      <c r="L18" s="5"/>
      <c r="M18" s="5"/>
      <c r="N18" s="5"/>
      <c r="O18" s="5"/>
      <c r="P18" s="5"/>
    </row>
    <row r="19" spans="1:16" ht="45" hidden="1" customHeight="1" x14ac:dyDescent="0.2">
      <c r="A19" s="223" t="s">
        <v>2047</v>
      </c>
      <c r="B19" s="394" t="s">
        <v>2049</v>
      </c>
      <c r="C19" s="395"/>
      <c r="D19" s="5"/>
      <c r="E19" s="5"/>
      <c r="F19" s="5"/>
      <c r="G19" s="5"/>
      <c r="H19" s="5"/>
      <c r="I19" s="5"/>
      <c r="J19" s="5"/>
      <c r="K19" s="5"/>
      <c r="L19" s="5"/>
      <c r="M19" s="5"/>
      <c r="N19" s="5"/>
      <c r="O19" s="5"/>
      <c r="P19" s="5"/>
    </row>
    <row r="20" spans="1:16" ht="45" hidden="1" customHeight="1" x14ac:dyDescent="0.2">
      <c r="A20" s="223" t="s">
        <v>2050</v>
      </c>
      <c r="B20" s="394" t="s">
        <v>2051</v>
      </c>
      <c r="C20" s="395"/>
      <c r="D20" s="5"/>
      <c r="E20" s="5"/>
      <c r="F20" s="5"/>
      <c r="G20" s="5"/>
      <c r="H20" s="5"/>
      <c r="I20" s="5"/>
      <c r="J20" s="5"/>
      <c r="K20" s="5"/>
      <c r="L20" s="5"/>
      <c r="M20" s="5"/>
      <c r="N20" s="5"/>
      <c r="O20" s="5"/>
      <c r="P20" s="5"/>
    </row>
    <row r="21" spans="1:16" ht="30" hidden="1" customHeight="1" x14ac:dyDescent="0.2">
      <c r="A21" s="223" t="s">
        <v>2052</v>
      </c>
      <c r="B21" s="394" t="s">
        <v>2053</v>
      </c>
      <c r="C21" s="395"/>
      <c r="D21" s="5"/>
      <c r="E21" s="5"/>
      <c r="F21" s="5"/>
      <c r="G21" s="5"/>
      <c r="H21" s="5"/>
      <c r="I21" s="5"/>
      <c r="J21" s="5"/>
      <c r="K21" s="5"/>
      <c r="L21" s="5"/>
      <c r="M21" s="5"/>
      <c r="N21" s="5"/>
      <c r="O21" s="5"/>
      <c r="P21" s="5"/>
    </row>
    <row r="22" spans="1:16" ht="30" hidden="1" customHeight="1" x14ac:dyDescent="0.2">
      <c r="A22" s="223" t="s">
        <v>2054</v>
      </c>
      <c r="B22" s="394" t="s">
        <v>2055</v>
      </c>
      <c r="C22" s="395"/>
      <c r="D22" s="5"/>
      <c r="E22" s="5"/>
      <c r="F22" s="5"/>
      <c r="G22" s="5"/>
      <c r="H22" s="5"/>
      <c r="I22" s="5"/>
      <c r="J22" s="5"/>
      <c r="K22" s="5"/>
      <c r="L22" s="5"/>
      <c r="M22" s="5"/>
      <c r="N22" s="5"/>
      <c r="O22" s="5"/>
      <c r="P22" s="5"/>
    </row>
    <row r="23" spans="1:16" ht="30" hidden="1" customHeight="1" x14ac:dyDescent="0.2">
      <c r="A23" s="223" t="s">
        <v>2056</v>
      </c>
      <c r="B23" s="394" t="s">
        <v>2057</v>
      </c>
      <c r="C23" s="395"/>
      <c r="D23" s="5"/>
      <c r="E23" s="5"/>
      <c r="F23" s="5"/>
      <c r="G23" s="5"/>
      <c r="H23" s="5"/>
      <c r="I23" s="5"/>
      <c r="J23" s="5"/>
      <c r="K23" s="5"/>
      <c r="L23" s="5"/>
      <c r="M23" s="5"/>
      <c r="N23" s="5"/>
      <c r="O23" s="5"/>
      <c r="P23" s="5"/>
    </row>
    <row r="24" spans="1:16" ht="30" hidden="1" customHeight="1" x14ac:dyDescent="0.2">
      <c r="A24" s="223" t="s">
        <v>2058</v>
      </c>
      <c r="B24" s="394" t="s">
        <v>2059</v>
      </c>
      <c r="C24" s="395"/>
      <c r="D24" s="5"/>
      <c r="E24" s="5"/>
      <c r="F24" s="5"/>
      <c r="G24" s="5"/>
      <c r="H24" s="5"/>
      <c r="I24" s="5"/>
      <c r="J24" s="5"/>
      <c r="K24" s="5"/>
      <c r="L24" s="5"/>
      <c r="M24" s="5"/>
      <c r="N24" s="5"/>
      <c r="O24" s="5"/>
      <c r="P24" s="5"/>
    </row>
    <row r="25" spans="1:16" ht="30" hidden="1" customHeight="1" x14ac:dyDescent="0.2">
      <c r="A25" s="223" t="s">
        <v>2060</v>
      </c>
      <c r="B25" s="394" t="s">
        <v>2061</v>
      </c>
      <c r="C25" s="395"/>
      <c r="D25" s="5"/>
      <c r="E25" s="5"/>
      <c r="F25" s="5"/>
      <c r="G25" s="5"/>
      <c r="H25" s="5"/>
      <c r="I25" s="5"/>
      <c r="J25" s="5"/>
      <c r="K25" s="5"/>
      <c r="L25" s="5"/>
      <c r="M25" s="5"/>
      <c r="N25" s="5"/>
      <c r="O25" s="5"/>
      <c r="P25" s="5"/>
    </row>
    <row r="26" spans="1:16" ht="30" hidden="1" customHeight="1" x14ac:dyDescent="0.2">
      <c r="A26" s="223" t="s">
        <v>2062</v>
      </c>
      <c r="B26" s="394" t="s">
        <v>2063</v>
      </c>
      <c r="C26" s="395"/>
      <c r="D26" s="5"/>
      <c r="E26" s="5"/>
      <c r="F26" s="5"/>
      <c r="G26" s="5"/>
      <c r="H26" s="5"/>
      <c r="I26" s="5"/>
      <c r="J26" s="5"/>
      <c r="K26" s="5"/>
      <c r="L26" s="5"/>
      <c r="M26" s="5"/>
      <c r="N26" s="5"/>
      <c r="O26" s="5"/>
      <c r="P26" s="5"/>
    </row>
    <row r="27" spans="1:16" ht="70.5" hidden="1" customHeight="1" x14ac:dyDescent="0.2">
      <c r="A27" s="223" t="s">
        <v>2064</v>
      </c>
      <c r="B27" s="394" t="s">
        <v>2065</v>
      </c>
      <c r="C27" s="395"/>
      <c r="D27" s="5"/>
      <c r="E27" s="5"/>
      <c r="F27" s="5"/>
      <c r="G27" s="5"/>
      <c r="H27" s="5"/>
      <c r="I27" s="5"/>
      <c r="J27" s="5"/>
      <c r="K27" s="5"/>
      <c r="L27" s="5"/>
      <c r="M27" s="5"/>
      <c r="N27" s="5"/>
      <c r="O27" s="5"/>
      <c r="P27" s="5"/>
    </row>
    <row r="28" spans="1:16" ht="48" hidden="1" customHeight="1" x14ac:dyDescent="0.2">
      <c r="A28" s="223" t="s">
        <v>2066</v>
      </c>
      <c r="B28" s="394" t="s">
        <v>2067</v>
      </c>
      <c r="C28" s="395"/>
      <c r="D28" s="5"/>
      <c r="E28" s="5"/>
      <c r="F28" s="5"/>
      <c r="G28" s="5"/>
      <c r="H28" s="5"/>
      <c r="I28" s="5"/>
      <c r="J28" s="5"/>
      <c r="K28" s="5"/>
      <c r="L28" s="5"/>
      <c r="M28" s="5"/>
      <c r="N28" s="5"/>
      <c r="O28" s="5"/>
      <c r="P28" s="5"/>
    </row>
    <row r="29" spans="1:16" ht="100.5" hidden="1" customHeight="1" x14ac:dyDescent="0.2">
      <c r="A29" s="223" t="s">
        <v>2068</v>
      </c>
      <c r="B29" s="394" t="s">
        <v>2069</v>
      </c>
      <c r="C29" s="395"/>
      <c r="D29" s="5"/>
      <c r="E29" s="5"/>
      <c r="F29" s="5"/>
      <c r="G29" s="5"/>
      <c r="H29" s="5"/>
      <c r="I29" s="5"/>
      <c r="J29" s="5"/>
      <c r="K29" s="5"/>
      <c r="L29" s="5"/>
      <c r="M29" s="5"/>
      <c r="N29" s="5"/>
      <c r="O29" s="5"/>
      <c r="P29" s="5"/>
    </row>
    <row r="30" spans="1:16" ht="45" hidden="1" customHeight="1" x14ac:dyDescent="0.2">
      <c r="A30" s="223" t="s">
        <v>2070</v>
      </c>
      <c r="B30" s="394" t="s">
        <v>2071</v>
      </c>
      <c r="C30" s="395"/>
      <c r="D30" s="5"/>
      <c r="E30" s="5"/>
      <c r="F30" s="5"/>
      <c r="G30" s="5"/>
      <c r="H30" s="5"/>
      <c r="I30" s="5"/>
      <c r="J30" s="5"/>
      <c r="K30" s="5"/>
      <c r="L30" s="5"/>
      <c r="M30" s="5"/>
      <c r="N30" s="5"/>
      <c r="O30" s="5"/>
      <c r="P30" s="5"/>
    </row>
    <row r="31" spans="1:16" ht="45" hidden="1" customHeight="1" x14ac:dyDescent="0.2">
      <c r="A31" s="223" t="s">
        <v>2072</v>
      </c>
      <c r="B31" s="394" t="s">
        <v>2073</v>
      </c>
      <c r="C31" s="395"/>
      <c r="D31" s="5"/>
      <c r="E31" s="5"/>
      <c r="F31" s="5"/>
      <c r="G31" s="5"/>
      <c r="H31" s="5"/>
      <c r="I31" s="5"/>
      <c r="J31" s="5"/>
      <c r="K31" s="5"/>
      <c r="L31" s="5"/>
      <c r="M31" s="5"/>
      <c r="N31" s="5"/>
      <c r="O31" s="5"/>
      <c r="P31" s="5"/>
    </row>
    <row r="32" spans="1:16" ht="45" hidden="1" customHeight="1" x14ac:dyDescent="0.2">
      <c r="A32" s="223" t="s">
        <v>2074</v>
      </c>
      <c r="B32" s="394" t="s">
        <v>2075</v>
      </c>
      <c r="C32" s="395"/>
      <c r="D32" s="5"/>
      <c r="E32" s="5"/>
      <c r="F32" s="5"/>
      <c r="G32" s="5"/>
      <c r="H32" s="5"/>
      <c r="I32" s="5"/>
      <c r="J32" s="5"/>
      <c r="K32" s="5"/>
      <c r="L32" s="5"/>
      <c r="M32" s="5"/>
      <c r="N32" s="5"/>
      <c r="O32" s="5"/>
      <c r="P32" s="5"/>
    </row>
    <row r="33" spans="1:16" ht="72" hidden="1" customHeight="1" x14ac:dyDescent="0.2">
      <c r="A33" s="223" t="s">
        <v>2076</v>
      </c>
      <c r="B33" s="394" t="s">
        <v>2077</v>
      </c>
      <c r="C33" s="395"/>
      <c r="D33" s="5"/>
      <c r="E33" s="5"/>
      <c r="F33" s="5"/>
      <c r="G33" s="5"/>
      <c r="H33" s="5"/>
      <c r="I33" s="5"/>
      <c r="J33" s="5"/>
      <c r="K33" s="5"/>
      <c r="L33" s="5"/>
      <c r="M33" s="5"/>
      <c r="N33" s="5"/>
      <c r="O33" s="5"/>
      <c r="P33" s="5"/>
    </row>
    <row r="34" spans="1:16" ht="79.5" hidden="1" customHeight="1" x14ac:dyDescent="0.2">
      <c r="A34" s="223" t="s">
        <v>2078</v>
      </c>
      <c r="B34" s="394" t="s">
        <v>2079</v>
      </c>
      <c r="C34" s="395"/>
      <c r="D34" s="5"/>
      <c r="E34" s="5"/>
      <c r="F34" s="5"/>
      <c r="G34" s="5"/>
      <c r="H34" s="5"/>
      <c r="I34" s="5"/>
      <c r="J34" s="5"/>
      <c r="K34" s="5"/>
      <c r="L34" s="5"/>
      <c r="M34" s="5"/>
      <c r="N34" s="5"/>
      <c r="O34" s="5"/>
      <c r="P34" s="5"/>
    </row>
    <row r="35" spans="1:16" ht="70.5" hidden="1" customHeight="1" x14ac:dyDescent="0.2">
      <c r="A35" s="223" t="s">
        <v>2080</v>
      </c>
      <c r="B35" s="394" t="s">
        <v>2081</v>
      </c>
      <c r="C35" s="395"/>
      <c r="D35" s="5"/>
      <c r="E35" s="5"/>
      <c r="F35" s="5"/>
      <c r="G35" s="5"/>
      <c r="H35" s="5"/>
      <c r="I35" s="5"/>
      <c r="J35" s="5"/>
      <c r="K35" s="5"/>
      <c r="L35" s="5"/>
      <c r="M35" s="5"/>
      <c r="N35" s="5"/>
      <c r="O35" s="5"/>
      <c r="P35" s="5"/>
    </row>
    <row r="36" spans="1:16" ht="45.75" hidden="1" customHeight="1" x14ac:dyDescent="0.2">
      <c r="A36" s="223" t="s">
        <v>2082</v>
      </c>
      <c r="B36" s="394" t="s">
        <v>2083</v>
      </c>
      <c r="C36" s="395"/>
      <c r="D36" s="5"/>
      <c r="E36" s="5"/>
      <c r="F36" s="5"/>
      <c r="G36" s="5"/>
      <c r="H36" s="5"/>
      <c r="I36" s="5"/>
      <c r="J36" s="5"/>
      <c r="K36" s="5"/>
      <c r="L36" s="5"/>
      <c r="M36" s="5"/>
      <c r="N36" s="5"/>
      <c r="O36" s="5"/>
      <c r="P36" s="5"/>
    </row>
    <row r="37" spans="1:16" ht="54.75" hidden="1" customHeight="1" x14ac:dyDescent="0.2">
      <c r="A37" s="223" t="s">
        <v>2084</v>
      </c>
      <c r="B37" s="394" t="s">
        <v>2085</v>
      </c>
      <c r="C37" s="395"/>
      <c r="D37" s="5"/>
      <c r="E37" s="5"/>
      <c r="F37" s="5"/>
      <c r="G37" s="5"/>
      <c r="H37" s="5"/>
      <c r="I37" s="5"/>
      <c r="J37" s="5"/>
      <c r="K37" s="5"/>
      <c r="L37" s="5"/>
      <c r="M37" s="5"/>
      <c r="N37" s="5"/>
      <c r="O37" s="5"/>
      <c r="P37" s="5"/>
    </row>
    <row r="38" spans="1:16" ht="37.5" hidden="1" customHeight="1" x14ac:dyDescent="0.2">
      <c r="A38" s="223" t="s">
        <v>2086</v>
      </c>
      <c r="B38" s="394" t="s">
        <v>2087</v>
      </c>
      <c r="C38" s="395"/>
      <c r="D38" s="5"/>
      <c r="E38" s="5"/>
      <c r="F38" s="5"/>
      <c r="G38" s="5"/>
      <c r="H38" s="5"/>
      <c r="I38" s="5"/>
      <c r="J38" s="5"/>
      <c r="K38" s="5"/>
      <c r="L38" s="5"/>
      <c r="M38" s="5"/>
      <c r="N38" s="5"/>
      <c r="O38" s="5"/>
      <c r="P38" s="5"/>
    </row>
    <row r="39" spans="1:16" ht="61.5" hidden="1" customHeight="1" x14ac:dyDescent="0.2">
      <c r="A39" s="223" t="s">
        <v>2088</v>
      </c>
      <c r="B39" s="394" t="s">
        <v>2089</v>
      </c>
      <c r="C39" s="395"/>
      <c r="D39" s="5"/>
      <c r="E39" s="5"/>
      <c r="F39" s="5"/>
      <c r="G39" s="5"/>
      <c r="H39" s="5"/>
      <c r="I39" s="5"/>
      <c r="J39" s="5"/>
      <c r="K39" s="5"/>
      <c r="L39" s="5"/>
      <c r="M39" s="5"/>
      <c r="N39" s="5"/>
      <c r="O39" s="5"/>
      <c r="P39" s="5"/>
    </row>
    <row r="40" spans="1:16" ht="53.25" hidden="1" customHeight="1" x14ac:dyDescent="0.2">
      <c r="A40" s="223" t="s">
        <v>2090</v>
      </c>
      <c r="B40" s="394" t="s">
        <v>2091</v>
      </c>
      <c r="C40" s="395"/>
      <c r="D40" s="5"/>
      <c r="E40" s="5"/>
      <c r="F40" s="5"/>
      <c r="G40" s="5"/>
      <c r="H40" s="5"/>
      <c r="I40" s="5"/>
      <c r="J40" s="5"/>
      <c r="K40" s="5"/>
      <c r="L40" s="5"/>
      <c r="M40" s="5"/>
      <c r="N40" s="5"/>
      <c r="O40" s="5"/>
      <c r="P40" s="5"/>
    </row>
    <row r="41" spans="1:16" ht="73.5" hidden="1" customHeight="1" x14ac:dyDescent="0.2">
      <c r="A41" s="223" t="s">
        <v>2092</v>
      </c>
      <c r="B41" s="394" t="s">
        <v>2093</v>
      </c>
      <c r="C41" s="395"/>
      <c r="D41" s="5"/>
      <c r="E41" s="5"/>
      <c r="F41" s="5"/>
      <c r="G41" s="5"/>
      <c r="H41" s="5"/>
      <c r="I41" s="5"/>
      <c r="J41" s="5"/>
      <c r="K41" s="5"/>
      <c r="L41" s="5"/>
      <c r="M41" s="5"/>
      <c r="N41" s="5"/>
      <c r="O41" s="5"/>
      <c r="P41" s="5"/>
    </row>
    <row r="42" spans="1:16" ht="57.75" hidden="1" customHeight="1" x14ac:dyDescent="0.2">
      <c r="A42" s="223" t="s">
        <v>2094</v>
      </c>
      <c r="B42" s="394" t="s">
        <v>2095</v>
      </c>
      <c r="C42" s="395"/>
      <c r="D42" s="5"/>
      <c r="E42" s="5"/>
      <c r="F42" s="5"/>
      <c r="G42" s="5"/>
      <c r="H42" s="5"/>
      <c r="I42" s="5"/>
      <c r="J42" s="5"/>
      <c r="K42" s="5"/>
      <c r="L42" s="5"/>
      <c r="M42" s="5"/>
      <c r="N42" s="5"/>
      <c r="O42" s="5"/>
      <c r="P42" s="5"/>
    </row>
    <row r="43" spans="1:16" ht="84" hidden="1" customHeight="1" x14ac:dyDescent="0.2">
      <c r="A43" s="223" t="s">
        <v>2096</v>
      </c>
      <c r="B43" s="394" t="s">
        <v>2097</v>
      </c>
      <c r="C43" s="395"/>
      <c r="D43" s="5"/>
      <c r="E43" s="5"/>
      <c r="F43" s="5"/>
      <c r="G43" s="5"/>
      <c r="H43" s="5"/>
      <c r="I43" s="5"/>
      <c r="J43" s="5"/>
      <c r="K43" s="5"/>
      <c r="L43" s="5"/>
      <c r="M43" s="5"/>
      <c r="N43" s="5"/>
      <c r="O43" s="5"/>
      <c r="P43" s="5"/>
    </row>
    <row r="44" spans="1:16" ht="48" hidden="1" customHeight="1" x14ac:dyDescent="0.2">
      <c r="A44" s="223" t="s">
        <v>2098</v>
      </c>
      <c r="B44" s="394" t="s">
        <v>2099</v>
      </c>
      <c r="C44" s="395"/>
      <c r="D44" s="5"/>
      <c r="E44" s="5"/>
      <c r="F44" s="5"/>
      <c r="G44" s="5"/>
      <c r="H44" s="5"/>
      <c r="I44" s="5"/>
      <c r="J44" s="5"/>
      <c r="K44" s="5"/>
      <c r="L44" s="5"/>
      <c r="M44" s="5"/>
      <c r="N44" s="5"/>
      <c r="O44" s="5"/>
      <c r="P44" s="5"/>
    </row>
    <row r="45" spans="1:16" ht="57" hidden="1" customHeight="1" x14ac:dyDescent="0.2">
      <c r="A45" s="223" t="s">
        <v>2100</v>
      </c>
      <c r="B45" s="394" t="s">
        <v>2101</v>
      </c>
      <c r="C45" s="395"/>
      <c r="D45" s="5"/>
      <c r="E45" s="5"/>
      <c r="F45" s="5"/>
      <c r="G45" s="5"/>
      <c r="H45" s="5"/>
      <c r="I45" s="5"/>
      <c r="J45" s="5"/>
      <c r="K45" s="5"/>
      <c r="L45" s="5"/>
      <c r="M45" s="5"/>
      <c r="N45" s="5"/>
      <c r="O45" s="5"/>
      <c r="P45" s="5"/>
    </row>
    <row r="46" spans="1:16" ht="73.5" hidden="1" customHeight="1" x14ac:dyDescent="0.2">
      <c r="A46" s="223" t="s">
        <v>2102</v>
      </c>
      <c r="B46" s="405" t="s">
        <v>2103</v>
      </c>
      <c r="C46" s="395"/>
      <c r="D46" s="5"/>
      <c r="E46" s="5"/>
      <c r="F46" s="5"/>
      <c r="G46" s="5"/>
      <c r="H46" s="5"/>
      <c r="I46" s="5"/>
      <c r="J46" s="5"/>
      <c r="K46" s="5"/>
      <c r="L46" s="5"/>
      <c r="M46" s="5"/>
      <c r="N46" s="5"/>
      <c r="O46" s="5"/>
      <c r="P46" s="5"/>
    </row>
    <row r="47" spans="1:16" ht="66" hidden="1" customHeight="1" x14ac:dyDescent="0.2">
      <c r="A47" s="39" t="s">
        <v>2104</v>
      </c>
      <c r="B47" s="406" t="s">
        <v>2105</v>
      </c>
      <c r="C47" s="406"/>
      <c r="D47" s="5"/>
      <c r="E47" s="5"/>
      <c r="F47" s="5"/>
      <c r="G47" s="5"/>
      <c r="H47" s="5"/>
      <c r="I47" s="5"/>
      <c r="J47" s="5"/>
      <c r="K47" s="5"/>
      <c r="L47" s="5"/>
      <c r="M47" s="5"/>
      <c r="N47" s="5"/>
      <c r="O47" s="5"/>
      <c r="P47" s="5"/>
    </row>
    <row r="48" spans="1:16" ht="123.75" customHeight="1" x14ac:dyDescent="0.2">
      <c r="A48" s="202" t="s">
        <v>2106</v>
      </c>
      <c r="B48" s="404" t="s">
        <v>2107</v>
      </c>
      <c r="C48" s="403"/>
      <c r="D48" s="5"/>
      <c r="E48" s="5"/>
      <c r="F48" s="5"/>
      <c r="G48" s="5"/>
      <c r="H48" s="5"/>
      <c r="I48" s="5"/>
      <c r="J48" s="5"/>
      <c r="K48" s="5"/>
      <c r="L48" s="5"/>
      <c r="M48" s="5"/>
      <c r="N48" s="5"/>
      <c r="O48" s="5"/>
      <c r="P48" s="5"/>
    </row>
    <row r="49" spans="1:16" ht="34.5" customHeight="1" x14ac:dyDescent="0.2">
      <c r="A49" s="202" t="s">
        <v>2108</v>
      </c>
      <c r="B49" s="402" t="s">
        <v>2109</v>
      </c>
      <c r="C49" s="403"/>
      <c r="D49" s="5"/>
      <c r="E49" s="5"/>
      <c r="F49" s="5"/>
      <c r="G49" s="5"/>
      <c r="H49" s="5"/>
      <c r="I49" s="5"/>
      <c r="J49" s="5"/>
      <c r="K49" s="5"/>
      <c r="L49" s="5"/>
      <c r="M49" s="5"/>
      <c r="N49" s="5"/>
      <c r="O49" s="5"/>
      <c r="P49" s="5"/>
    </row>
    <row r="50" spans="1:16" ht="34.5" customHeight="1" x14ac:dyDescent="0.2">
      <c r="A50" s="202" t="s">
        <v>2110</v>
      </c>
      <c r="B50" s="402" t="s">
        <v>2111</v>
      </c>
      <c r="C50" s="403"/>
      <c r="D50" s="5"/>
      <c r="E50" s="5"/>
      <c r="F50" s="5"/>
      <c r="G50" s="5"/>
      <c r="H50" s="5"/>
      <c r="I50" s="5"/>
      <c r="J50" s="5"/>
      <c r="K50" s="5"/>
      <c r="L50" s="5"/>
      <c r="M50" s="5"/>
      <c r="N50" s="5"/>
      <c r="O50" s="5"/>
      <c r="P50" s="5"/>
    </row>
    <row r="51" spans="1:16" ht="31.5" customHeight="1" x14ac:dyDescent="0.2">
      <c r="A51" s="224" t="s">
        <v>2112</v>
      </c>
      <c r="B51" s="394" t="s">
        <v>2113</v>
      </c>
      <c r="C51" s="395"/>
      <c r="D51" s="5"/>
      <c r="E51" s="5"/>
      <c r="F51" s="5"/>
      <c r="G51" s="5"/>
      <c r="H51" s="5"/>
      <c r="I51" s="5"/>
      <c r="J51" s="5"/>
      <c r="K51" s="5"/>
      <c r="L51" s="5"/>
      <c r="M51" s="5"/>
      <c r="N51" s="5"/>
      <c r="O51" s="5"/>
      <c r="P51" s="5"/>
    </row>
    <row r="52" spans="1:16" ht="31.5" customHeight="1" x14ac:dyDescent="0.2">
      <c r="A52" s="224" t="s">
        <v>2114</v>
      </c>
      <c r="B52" s="394" t="s">
        <v>2115</v>
      </c>
      <c r="C52" s="395"/>
      <c r="D52" s="5"/>
      <c r="E52" s="5"/>
      <c r="F52" s="5"/>
      <c r="G52" s="5"/>
      <c r="H52" s="5"/>
      <c r="I52" s="5"/>
      <c r="J52" s="5"/>
      <c r="K52" s="5"/>
      <c r="L52" s="5"/>
      <c r="M52" s="5"/>
      <c r="N52" s="5"/>
      <c r="O52" s="5"/>
      <c r="P52" s="5"/>
    </row>
    <row r="53" spans="1:16" ht="31.5" customHeight="1" x14ac:dyDescent="0.2">
      <c r="A53" s="224" t="s">
        <v>2116</v>
      </c>
      <c r="B53" s="407" t="s">
        <v>2117</v>
      </c>
      <c r="C53" s="408"/>
      <c r="D53" s="5"/>
      <c r="E53" s="5"/>
      <c r="F53" s="5"/>
      <c r="G53" s="5"/>
      <c r="H53" s="5"/>
      <c r="I53" s="5"/>
      <c r="J53" s="5"/>
      <c r="K53" s="5"/>
      <c r="L53" s="5"/>
      <c r="M53" s="5"/>
      <c r="N53" s="5"/>
      <c r="O53" s="5"/>
      <c r="P53" s="5"/>
    </row>
    <row r="54" spans="1:16" ht="31.5" customHeight="1" x14ac:dyDescent="0.2">
      <c r="A54" s="224" t="s">
        <v>2118</v>
      </c>
      <c r="B54" s="407" t="s">
        <v>2119</v>
      </c>
      <c r="C54" s="408"/>
      <c r="D54" s="5"/>
      <c r="E54" s="5"/>
      <c r="F54" s="5"/>
      <c r="G54" s="5"/>
      <c r="H54" s="5"/>
      <c r="I54" s="5"/>
      <c r="J54" s="5"/>
      <c r="K54" s="5"/>
      <c r="L54" s="5"/>
      <c r="M54" s="5"/>
      <c r="N54" s="5"/>
      <c r="O54" s="5"/>
      <c r="P54" s="5"/>
    </row>
    <row r="55" spans="1:16" ht="54.6" customHeight="1" x14ac:dyDescent="0.2">
      <c r="A55" s="224" t="s">
        <v>2120</v>
      </c>
      <c r="B55" s="407" t="s">
        <v>2121</v>
      </c>
      <c r="C55" s="408"/>
      <c r="D55" s="5"/>
      <c r="E55" s="5"/>
      <c r="F55" s="5"/>
      <c r="G55" s="5"/>
      <c r="H55" s="5"/>
      <c r="I55" s="5"/>
      <c r="J55" s="5"/>
      <c r="K55" s="5"/>
      <c r="L55" s="5"/>
      <c r="M55" s="5"/>
      <c r="N55" s="5"/>
      <c r="O55" s="5"/>
      <c r="P55" s="5"/>
    </row>
    <row r="56" spans="1:16" ht="54.6" customHeight="1" x14ac:dyDescent="0.2">
      <c r="A56" s="224" t="s">
        <v>2122</v>
      </c>
      <c r="B56" s="407" t="s">
        <v>2123</v>
      </c>
      <c r="C56" s="408"/>
      <c r="D56" s="5"/>
      <c r="E56" s="5"/>
      <c r="F56" s="5"/>
      <c r="G56" s="5"/>
      <c r="H56" s="5"/>
      <c r="I56" s="5"/>
      <c r="J56" s="5"/>
      <c r="K56" s="5"/>
      <c r="L56" s="5"/>
      <c r="M56" s="5"/>
      <c r="N56" s="5"/>
      <c r="O56" s="5"/>
      <c r="P56" s="5"/>
    </row>
    <row r="57" spans="1:16" ht="54" customHeight="1" x14ac:dyDescent="0.2">
      <c r="A57" s="224" t="s">
        <v>2124</v>
      </c>
      <c r="B57" s="407" t="s">
        <v>2125</v>
      </c>
      <c r="C57" s="408"/>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392" t="s">
        <v>2129</v>
      </c>
      <c r="C59" s="393"/>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C6" sqref="C6"/>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31" t="s">
        <v>1969</v>
      </c>
      <c r="B2" s="332"/>
      <c r="C2" s="332"/>
      <c r="D2" s="332"/>
      <c r="E2" s="332"/>
      <c r="F2" s="332"/>
      <c r="G2" s="332"/>
      <c r="H2" s="332"/>
      <c r="I2" s="33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33" t="s">
        <v>1971</v>
      </c>
      <c r="B4" s="334"/>
      <c r="C4" s="334"/>
      <c r="D4" s="334"/>
      <c r="E4" s="334"/>
      <c r="F4" s="334"/>
      <c r="G4" s="334"/>
      <c r="H4" s="334"/>
      <c r="I4" s="334"/>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29033</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62" t="s">
        <v>1975</v>
      </c>
      <c r="F7" s="335" t="s">
        <v>1976</v>
      </c>
      <c r="G7" s="33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4"/>
      <c r="E8" s="362"/>
      <c r="F8" s="337" t="s">
        <v>1979</v>
      </c>
      <c r="G8" s="338"/>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62"/>
      <c r="F9" s="329" t="s">
        <v>1980</v>
      </c>
      <c r="G9" s="330"/>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62"/>
      <c r="F10" s="337" t="s">
        <v>1981</v>
      </c>
      <c r="G10" s="338"/>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62"/>
      <c r="F11" s="327" t="s">
        <v>1982</v>
      </c>
      <c r="G11" s="328"/>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62"/>
      <c r="F12" s="325" t="s">
        <v>1983</v>
      </c>
      <c r="G12" s="326"/>
      <c r="H12" s="321" t="s">
        <v>1984</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62"/>
      <c r="F13" s="359" t="s">
        <v>1987</v>
      </c>
      <c r="G13" s="360"/>
      <c r="H13" s="361"/>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2" t="s">
        <v>8</v>
      </c>
      <c r="C16" s="363"/>
      <c r="D16" s="363"/>
      <c r="E16" s="363"/>
      <c r="F16" s="344"/>
      <c r="G16" s="201" t="s">
        <v>9</v>
      </c>
      <c r="H16" s="265" t="s">
        <v>10</v>
      </c>
      <c r="I16" s="266" t="s">
        <v>11</v>
      </c>
      <c r="J16" s="5"/>
      <c r="K16" s="5"/>
      <c r="L16" s="5"/>
      <c r="M16" s="5"/>
      <c r="N16" s="5"/>
      <c r="O16" s="5"/>
      <c r="P16" s="5"/>
      <c r="Q16" s="5"/>
      <c r="R16" s="5"/>
      <c r="S16" s="5"/>
      <c r="T16" s="5"/>
      <c r="U16" s="5"/>
      <c r="V16" s="5"/>
      <c r="W16" s="5"/>
    </row>
    <row r="17" spans="1:23" ht="12.75" customHeight="1" x14ac:dyDescent="0.2">
      <c r="A17" s="339" t="s">
        <v>1976</v>
      </c>
      <c r="B17" s="358" t="str">
        <f>'PR-RAS'!B6</f>
        <v>PRIHODI POSLOVANJA (šifre 61+62+63+64+65+66+67+68)</v>
      </c>
      <c r="C17" s="354"/>
      <c r="D17" s="354"/>
      <c r="E17" s="354"/>
      <c r="F17" s="355"/>
      <c r="G17" s="28" t="str">
        <f>'PR-RAS'!C6</f>
        <v>6</v>
      </c>
      <c r="H17" s="275">
        <f>'PR-RAS'!D6</f>
        <v>1172801.31</v>
      </c>
      <c r="I17" s="275">
        <f>'PR-RAS'!E6</f>
        <v>1485055.9800000002</v>
      </c>
      <c r="J17" s="5"/>
      <c r="K17" s="5"/>
      <c r="L17" s="5"/>
      <c r="M17" s="5"/>
      <c r="N17" s="5"/>
      <c r="O17" s="5"/>
      <c r="P17" s="5"/>
      <c r="Q17" s="5"/>
      <c r="R17" s="5"/>
      <c r="S17" s="5"/>
      <c r="T17" s="5"/>
      <c r="U17" s="5"/>
      <c r="V17" s="5"/>
      <c r="W17" s="5"/>
    </row>
    <row r="18" spans="1:23" ht="12.75" customHeight="1" x14ac:dyDescent="0.2">
      <c r="A18" s="340"/>
      <c r="B18" s="347" t="str">
        <f>'PR-RAS'!B152</f>
        <v xml:space="preserve">RASHODI POSLOVANJA (šifre 31+32+34+35+36+37+38) </v>
      </c>
      <c r="C18" s="348"/>
      <c r="D18" s="348"/>
      <c r="E18" s="348"/>
      <c r="F18" s="349"/>
      <c r="G18" s="29" t="str">
        <f>'PR-RAS'!C152</f>
        <v>3</v>
      </c>
      <c r="H18" s="275">
        <f>'PR-RAS'!D152</f>
        <v>1138006.3999999999</v>
      </c>
      <c r="I18" s="275">
        <f>'PR-RAS'!E152</f>
        <v>1442248.96</v>
      </c>
      <c r="J18" s="5"/>
      <c r="K18" s="5"/>
      <c r="L18" s="5"/>
      <c r="M18" s="5"/>
      <c r="N18" s="5"/>
      <c r="O18" s="5"/>
      <c r="P18" s="5"/>
      <c r="Q18" s="5"/>
      <c r="R18" s="5"/>
      <c r="S18" s="5"/>
      <c r="T18" s="5"/>
      <c r="U18" s="5"/>
      <c r="V18" s="5"/>
      <c r="W18" s="5"/>
    </row>
    <row r="19" spans="1:23" ht="12.75" customHeight="1" x14ac:dyDescent="0.2">
      <c r="A19" s="340"/>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41"/>
      <c r="B20" s="350" t="str">
        <f>'PR-RAS'!B650</f>
        <v>Manjak prihoda i primitaka za pokriće u sljedećem razdoblju (šifre Y005 + '9222-9221' - X005 - '9221-9222' )</v>
      </c>
      <c r="C20" s="351"/>
      <c r="D20" s="351"/>
      <c r="E20" s="351"/>
      <c r="F20" s="352"/>
      <c r="G20" s="30" t="str">
        <f>'PR-RAS'!C650</f>
        <v>Y006</v>
      </c>
      <c r="H20" s="275">
        <f>'PR-RAS'!D650</f>
        <v>86155.709999999817</v>
      </c>
      <c r="I20" s="275">
        <f>'PR-RAS'!E650</f>
        <v>127448.65999999973</v>
      </c>
      <c r="J20" s="5"/>
      <c r="K20" s="5"/>
      <c r="L20" s="5"/>
      <c r="M20" s="5"/>
      <c r="N20" s="5"/>
      <c r="O20" s="5"/>
      <c r="P20" s="5"/>
      <c r="Q20" s="5"/>
      <c r="R20" s="5"/>
      <c r="S20" s="5"/>
      <c r="T20" s="5"/>
      <c r="U20" s="5"/>
      <c r="V20" s="5"/>
      <c r="W20" s="5"/>
    </row>
    <row r="21" spans="1:23" ht="29.25" customHeight="1" x14ac:dyDescent="0.2">
      <c r="A21" s="200" t="s">
        <v>1988</v>
      </c>
      <c r="B21" s="342" t="s">
        <v>8</v>
      </c>
      <c r="C21" s="343"/>
      <c r="D21" s="343"/>
      <c r="E21" s="343"/>
      <c r="F21" s="344"/>
      <c r="G21" s="201" t="s">
        <v>9</v>
      </c>
      <c r="H21" s="265" t="s">
        <v>1989</v>
      </c>
      <c r="I21" s="266" t="s">
        <v>1990</v>
      </c>
      <c r="J21" s="5"/>
      <c r="K21" s="5"/>
      <c r="L21" s="5"/>
      <c r="M21" s="5"/>
      <c r="N21" s="5"/>
      <c r="O21" s="5"/>
      <c r="P21" s="5"/>
      <c r="Q21" s="5"/>
      <c r="R21" s="5"/>
      <c r="S21" s="5"/>
      <c r="T21" s="5"/>
      <c r="U21" s="5"/>
      <c r="V21" s="5"/>
      <c r="W21" s="5"/>
    </row>
    <row r="22" spans="1:23" ht="12.75" customHeight="1" x14ac:dyDescent="0.2">
      <c r="A22" s="339" t="s">
        <v>1979</v>
      </c>
      <c r="B22" s="358" t="str">
        <f>BILANCA!B7</f>
        <v>Nefinancijska imovina (šifre 01+02+03+04+05+06)</v>
      </c>
      <c r="C22" s="354"/>
      <c r="D22" s="354"/>
      <c r="E22" s="354"/>
      <c r="F22" s="355"/>
      <c r="G22" s="126" t="str">
        <f>BILANCA!C7</f>
        <v>B002</v>
      </c>
      <c r="H22" s="275">
        <f>BILANCA!D7</f>
        <v>954871.14</v>
      </c>
      <c r="I22" s="275">
        <f>BILANCA!E7</f>
        <v>955327.65</v>
      </c>
      <c r="J22" s="5"/>
      <c r="K22" s="5"/>
      <c r="L22" s="5"/>
      <c r="M22" s="5"/>
      <c r="N22" s="5"/>
      <c r="O22" s="5"/>
      <c r="P22" s="5"/>
      <c r="Q22" s="5"/>
      <c r="R22" s="5"/>
      <c r="S22" s="5"/>
      <c r="T22" s="5"/>
      <c r="U22" s="5"/>
      <c r="V22" s="5"/>
      <c r="W22" s="5"/>
    </row>
    <row r="23" spans="1:23" ht="12.75" customHeight="1" x14ac:dyDescent="0.2">
      <c r="A23" s="340"/>
      <c r="B23" s="347" t="str">
        <f>BILANCA!B69</f>
        <v>Financijska imovina (šifre 11+12+13+14+15+16+17+19)</v>
      </c>
      <c r="C23" s="348"/>
      <c r="D23" s="348"/>
      <c r="E23" s="348"/>
      <c r="F23" s="349"/>
      <c r="G23" s="127" t="str">
        <f>BILANCA!C69</f>
        <v>1</v>
      </c>
      <c r="H23" s="275">
        <f>BILANCA!D69</f>
        <v>28106.149999999998</v>
      </c>
      <c r="I23" s="275">
        <f>BILANCA!E69</f>
        <v>36187.61</v>
      </c>
      <c r="J23" s="5"/>
      <c r="K23" s="5"/>
      <c r="L23" s="5"/>
      <c r="M23" s="5"/>
      <c r="N23" s="5"/>
      <c r="O23" s="5"/>
      <c r="P23" s="5"/>
      <c r="Q23" s="5"/>
      <c r="R23" s="5"/>
      <c r="S23" s="5"/>
      <c r="T23" s="5"/>
      <c r="U23" s="5"/>
      <c r="V23" s="5"/>
      <c r="W23" s="5"/>
    </row>
    <row r="24" spans="1:23" ht="12.75" customHeight="1" x14ac:dyDescent="0.2">
      <c r="A24" s="340"/>
      <c r="B24" s="347" t="str">
        <f>BILANCA!B177</f>
        <v xml:space="preserve">Obveze (šifre 23+24+25+26+27+29) </v>
      </c>
      <c r="C24" s="348"/>
      <c r="D24" s="348"/>
      <c r="E24" s="348"/>
      <c r="F24" s="349"/>
      <c r="G24" s="127" t="str">
        <f>BILANCA!C177</f>
        <v>2</v>
      </c>
      <c r="H24" s="275">
        <f>BILANCA!D177</f>
        <v>114514.4</v>
      </c>
      <c r="I24" s="275">
        <f>BILANCA!E177</f>
        <v>155071.14000000001</v>
      </c>
      <c r="J24" s="5"/>
      <c r="K24" s="5"/>
      <c r="L24" s="5"/>
      <c r="M24" s="5"/>
      <c r="N24" s="5"/>
      <c r="O24" s="5"/>
      <c r="P24" s="5"/>
      <c r="Q24" s="5"/>
      <c r="R24" s="5"/>
      <c r="S24" s="5"/>
      <c r="T24" s="5"/>
      <c r="U24" s="5"/>
      <c r="V24" s="5"/>
      <c r="W24" s="5"/>
    </row>
    <row r="25" spans="1:23" ht="12.75" customHeight="1" x14ac:dyDescent="0.2">
      <c r="A25" s="341"/>
      <c r="B25" s="350" t="str">
        <f>BILANCA!B251</f>
        <v>Vlastiti izvori (šifre 91 + 922 - 93 + 96 + 97)</v>
      </c>
      <c r="C25" s="351"/>
      <c r="D25" s="351"/>
      <c r="E25" s="351"/>
      <c r="F25" s="352"/>
      <c r="G25" s="128" t="str">
        <f>BILANCA!C251</f>
        <v>9</v>
      </c>
      <c r="H25" s="275">
        <f>BILANCA!D251</f>
        <v>868462.89000000013</v>
      </c>
      <c r="I25" s="275">
        <f>BILANCA!E251</f>
        <v>836444.12</v>
      </c>
      <c r="J25" s="5"/>
      <c r="K25" s="5"/>
      <c r="L25" s="5"/>
      <c r="M25" s="5"/>
      <c r="N25" s="5"/>
      <c r="O25" s="5"/>
      <c r="P25" s="5"/>
      <c r="Q25" s="5"/>
      <c r="R25" s="5"/>
      <c r="S25" s="5"/>
      <c r="T25" s="5"/>
      <c r="U25" s="5"/>
      <c r="V25" s="5"/>
      <c r="W25" s="5"/>
    </row>
    <row r="26" spans="1:23" ht="48" x14ac:dyDescent="0.2">
      <c r="A26" s="200" t="s">
        <v>1988</v>
      </c>
      <c r="B26" s="342" t="s">
        <v>8</v>
      </c>
      <c r="C26" s="343"/>
      <c r="D26" s="343"/>
      <c r="E26" s="343"/>
      <c r="F26" s="344"/>
      <c r="G26" s="201" t="s">
        <v>9</v>
      </c>
      <c r="H26" s="265" t="s">
        <v>10</v>
      </c>
      <c r="I26" s="266" t="s">
        <v>11</v>
      </c>
      <c r="J26" s="5"/>
      <c r="K26" s="5"/>
      <c r="L26" s="5"/>
      <c r="M26" s="5"/>
      <c r="N26" s="5"/>
      <c r="O26" s="5"/>
      <c r="P26" s="5"/>
      <c r="Q26" s="5"/>
      <c r="R26" s="5"/>
      <c r="S26" s="5"/>
      <c r="T26" s="5"/>
      <c r="U26" s="5"/>
      <c r="V26" s="5"/>
      <c r="W26" s="5"/>
    </row>
    <row r="27" spans="1:23" ht="12.75" customHeight="1" x14ac:dyDescent="0.2">
      <c r="A27" s="339" t="s">
        <v>1991</v>
      </c>
      <c r="B27" s="358" t="str">
        <f>'RAS-funkcijski'!B5</f>
        <v>Opće javne usluge (šifre 011+012+013+014 do 018)</v>
      </c>
      <c r="C27" s="354"/>
      <c r="D27" s="354"/>
      <c r="E27" s="354"/>
      <c r="F27" s="355"/>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0"/>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0"/>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0"/>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1"/>
      <c r="B31" s="350" t="str">
        <f>'RAS-funkcijski'!B141</f>
        <v>Kontrolni zbroj (šifre 01+02+03+04+05+06+07+08+09+10)</v>
      </c>
      <c r="C31" s="351"/>
      <c r="D31" s="351"/>
      <c r="E31" s="351"/>
      <c r="F31" s="352"/>
      <c r="G31" s="128" t="str">
        <f>'RAS-funkcijski'!C141</f>
        <v>R1</v>
      </c>
      <c r="H31" s="275">
        <f>'RAS-funkcijski'!D141</f>
        <v>1170736.1399999999</v>
      </c>
      <c r="I31" s="275">
        <f>'RAS-funkcijski'!E141</f>
        <v>1527128.34</v>
      </c>
      <c r="J31" s="5"/>
      <c r="K31" s="5"/>
      <c r="L31" s="5"/>
      <c r="M31" s="5"/>
      <c r="N31" s="5"/>
      <c r="O31" s="5"/>
      <c r="P31" s="5"/>
      <c r="Q31" s="5"/>
      <c r="R31" s="5"/>
      <c r="S31" s="5"/>
      <c r="T31" s="5"/>
      <c r="U31" s="5"/>
      <c r="V31" s="5"/>
      <c r="W31" s="5"/>
    </row>
    <row r="32" spans="1:23" ht="29.25" customHeight="1" x14ac:dyDescent="0.2">
      <c r="A32" s="200" t="s">
        <v>1988</v>
      </c>
      <c r="B32" s="342" t="s">
        <v>8</v>
      </c>
      <c r="C32" s="343"/>
      <c r="D32" s="343"/>
      <c r="E32" s="343"/>
      <c r="F32" s="344"/>
      <c r="G32" s="201" t="s">
        <v>9</v>
      </c>
      <c r="H32" s="265" t="s">
        <v>1992</v>
      </c>
      <c r="I32" s="266" t="s">
        <v>1993</v>
      </c>
      <c r="J32" s="5"/>
      <c r="K32" s="5"/>
      <c r="L32" s="5"/>
      <c r="M32" s="5"/>
      <c r="N32" s="5"/>
      <c r="O32" s="5"/>
      <c r="P32" s="5"/>
      <c r="Q32" s="5"/>
      <c r="R32" s="5"/>
      <c r="S32" s="5"/>
      <c r="T32" s="5"/>
      <c r="U32" s="5"/>
      <c r="V32" s="5"/>
      <c r="W32" s="5"/>
    </row>
    <row r="33" spans="1:23" ht="12.75" customHeight="1" x14ac:dyDescent="0.2">
      <c r="A33" s="339" t="s">
        <v>1981</v>
      </c>
      <c r="B33" s="353" t="str">
        <f>'P-VRIO'!B5</f>
        <v>Promjene u vrijednosti i obujmu imovine (šifre 91511+91512)</v>
      </c>
      <c r="C33" s="354"/>
      <c r="D33" s="354"/>
      <c r="E33" s="354"/>
      <c r="F33" s="355"/>
      <c r="G33" s="126" t="str">
        <f>'P-VRIO'!C5</f>
        <v>9151</v>
      </c>
      <c r="H33" s="275">
        <f>'P-VRIO'!D5</f>
        <v>0</v>
      </c>
      <c r="I33" s="275">
        <f>'P-VRIO'!E5</f>
        <v>83673.119999999995</v>
      </c>
      <c r="J33" s="5"/>
      <c r="K33" s="5"/>
      <c r="L33" s="5"/>
      <c r="M33" s="5"/>
      <c r="N33" s="5"/>
      <c r="O33" s="5"/>
      <c r="P33" s="5"/>
      <c r="Q33" s="5"/>
      <c r="R33" s="5"/>
      <c r="S33" s="5"/>
      <c r="T33" s="5"/>
      <c r="U33" s="5"/>
      <c r="V33" s="5"/>
      <c r="W33" s="5"/>
    </row>
    <row r="34" spans="1:23" ht="12.75" customHeight="1" x14ac:dyDescent="0.2">
      <c r="A34" s="340"/>
      <c r="B34" s="356"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0"/>
      <c r="B35" s="356"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1"/>
      <c r="B36" s="357"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2" t="s">
        <v>8</v>
      </c>
      <c r="C37" s="343"/>
      <c r="D37" s="343"/>
      <c r="E37" s="343"/>
      <c r="F37" s="344"/>
      <c r="G37" s="201" t="s">
        <v>9</v>
      </c>
      <c r="H37" s="265" t="s">
        <v>1989</v>
      </c>
      <c r="I37" s="266" t="s">
        <v>1950</v>
      </c>
      <c r="J37" s="5"/>
      <c r="K37" s="5"/>
      <c r="L37" s="5"/>
      <c r="M37" s="5"/>
      <c r="N37" s="5"/>
      <c r="O37" s="5"/>
      <c r="P37" s="5"/>
      <c r="Q37" s="5"/>
      <c r="R37" s="5"/>
      <c r="S37" s="5"/>
      <c r="T37" s="5"/>
      <c r="U37" s="5"/>
      <c r="V37" s="5"/>
      <c r="W37" s="5"/>
    </row>
    <row r="38" spans="1:23" ht="12.75" customHeight="1" x14ac:dyDescent="0.2">
      <c r="A38" s="339" t="s">
        <v>1982</v>
      </c>
      <c r="B38" s="358" t="str">
        <f>OBVEZE!B5</f>
        <v>Stanje obveza 1. siječnja (=stanju obveza iz Izvještaja o obvezama na 31. prosinca prethodne godine)</v>
      </c>
      <c r="C38" s="354"/>
      <c r="D38" s="354"/>
      <c r="E38" s="354"/>
      <c r="F38" s="355"/>
      <c r="G38" s="126" t="str">
        <f>OBVEZE!C5</f>
        <v>V001</v>
      </c>
      <c r="H38" s="275">
        <f>OBVEZE!D5</f>
        <v>114514.4</v>
      </c>
      <c r="I38" s="275" t="s">
        <v>1994</v>
      </c>
      <c r="J38" s="5"/>
      <c r="K38" s="5"/>
      <c r="L38" s="5"/>
      <c r="M38" s="5"/>
      <c r="N38" s="5"/>
      <c r="O38" s="5"/>
      <c r="P38" s="5"/>
      <c r="Q38" s="5"/>
      <c r="R38" s="5"/>
      <c r="S38" s="5"/>
      <c r="T38" s="5"/>
      <c r="U38" s="5"/>
      <c r="V38" s="5"/>
      <c r="W38" s="5"/>
    </row>
    <row r="39" spans="1:23" ht="12.75" customHeight="1" x14ac:dyDescent="0.2">
      <c r="A39" s="340"/>
      <c r="B39" s="347" t="str">
        <f>OBVEZE!B44</f>
        <v>Stanje obveza na kraju izvještajnog razdoblja (šifre V001+V002-V004) i (šifre V007+V009)</v>
      </c>
      <c r="C39" s="348"/>
      <c r="D39" s="348"/>
      <c r="E39" s="348"/>
      <c r="F39" s="349"/>
      <c r="G39" s="127" t="str">
        <f>OBVEZE!C44</f>
        <v>V006</v>
      </c>
      <c r="H39" s="275" t="s">
        <v>1994</v>
      </c>
      <c r="I39" s="275">
        <f>OBVEZE!D44</f>
        <v>155071.1399999999</v>
      </c>
      <c r="J39" s="5"/>
      <c r="K39" s="5"/>
      <c r="L39" s="5"/>
      <c r="M39" s="5"/>
      <c r="N39" s="5"/>
      <c r="O39" s="5"/>
      <c r="P39" s="5"/>
      <c r="Q39" s="5"/>
      <c r="R39" s="5"/>
      <c r="S39" s="5"/>
      <c r="T39" s="5"/>
      <c r="U39" s="5"/>
      <c r="V39" s="5"/>
      <c r="W39" s="5"/>
    </row>
    <row r="40" spans="1:23" ht="12.75" customHeight="1" x14ac:dyDescent="0.2">
      <c r="A40" s="340"/>
      <c r="B40" s="347" t="str">
        <f>OBVEZE!B45</f>
        <v>Stanje dospjelih obveza na kraju izvještajnog razdoblja (šifre V008+D23+D24 + 'D dio 25,26' + D27)</v>
      </c>
      <c r="C40" s="348"/>
      <c r="D40" s="348"/>
      <c r="E40" s="348"/>
      <c r="F40" s="349"/>
      <c r="G40" s="127" t="str">
        <f>OBVEZE!C45</f>
        <v>V007</v>
      </c>
      <c r="H40" s="275" t="s">
        <v>1994</v>
      </c>
      <c r="I40" s="275">
        <f>OBVEZE!D45</f>
        <v>2260.73</v>
      </c>
      <c r="J40" s="5"/>
      <c r="K40" s="5"/>
      <c r="L40" s="5"/>
      <c r="M40" s="5"/>
      <c r="N40" s="5"/>
      <c r="O40" s="5"/>
      <c r="P40" s="5"/>
      <c r="Q40" s="5"/>
      <c r="R40" s="5"/>
      <c r="S40" s="5"/>
      <c r="T40" s="5"/>
      <c r="U40" s="5"/>
      <c r="V40" s="5"/>
      <c r="W40" s="5"/>
    </row>
    <row r="41" spans="1:23" ht="12.75" customHeight="1" x14ac:dyDescent="0.2">
      <c r="A41" s="341"/>
      <c r="B41" s="350" t="str">
        <f>OBVEZE!B104</f>
        <v>Stanje nedospjelih obveza na kraju izvještajnog razdoblja (šifre V010 + ND23 + ND24 + 'ND dio 25,26' + ND27)</v>
      </c>
      <c r="C41" s="351"/>
      <c r="D41" s="351"/>
      <c r="E41" s="351"/>
      <c r="F41" s="352"/>
      <c r="G41" s="128" t="str">
        <f>OBVEZE!C104</f>
        <v>V009</v>
      </c>
      <c r="H41" s="276" t="s">
        <v>1994</v>
      </c>
      <c r="I41" s="276">
        <f>OBVEZE!D104</f>
        <v>152810.40999999997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5" t="s">
        <v>1995</v>
      </c>
      <c r="F44" s="345"/>
      <c r="G44" s="229"/>
      <c r="H44" s="346" t="s">
        <v>1996</v>
      </c>
      <c r="I44" s="346"/>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25" zoomScaleNormal="100" workbookViewId="0">
      <selection activeCell="E651" sqref="E65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1172801.31</v>
      </c>
      <c r="E6" s="60">
        <f>E7+E43+E49+E82+E106+E125+E134+E140</f>
        <v>1485055.9800000002</v>
      </c>
      <c r="F6" s="45">
        <f t="shared" ref="F6:F132" si="0">IF(D6&lt;&gt;0,IF(E6/D6&gt;=100,"&gt;&gt;100",E6/D6*100),"-")</f>
        <v>126.624686324745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3934.63</v>
      </c>
      <c r="E49" s="60">
        <f>E50+E53+E58+E61+E64+E68+E71+E74+E77</f>
        <v>3160</v>
      </c>
      <c r="F49" s="45">
        <f t="shared" si="0"/>
        <v>80.312507148067297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c r="F67" s="71" t="str">
        <f t="shared" si="0"/>
        <v>-</v>
      </c>
    </row>
    <row r="68" spans="1:6" ht="24" x14ac:dyDescent="0.2">
      <c r="A68" s="63" t="s">
        <v>139</v>
      </c>
      <c r="B68" s="183" t="s">
        <v>140</v>
      </c>
      <c r="C68" s="247" t="s">
        <v>139</v>
      </c>
      <c r="D68" s="60">
        <f t="shared" ref="D68:E68" si="11">SUM(D69:D70)</f>
        <v>3934.63</v>
      </c>
      <c r="E68" s="60">
        <f t="shared" si="11"/>
        <v>3160</v>
      </c>
      <c r="F68" s="45">
        <f t="shared" si="0"/>
        <v>80.312507148067297</v>
      </c>
    </row>
    <row r="69" spans="1:6" ht="12.75" customHeight="1" x14ac:dyDescent="0.2">
      <c r="A69" s="63" t="s">
        <v>141</v>
      </c>
      <c r="B69" s="64" t="s">
        <v>142</v>
      </c>
      <c r="C69" s="247" t="s">
        <v>141</v>
      </c>
      <c r="D69" s="194">
        <v>3934.63</v>
      </c>
      <c r="E69" s="194">
        <v>2160</v>
      </c>
      <c r="F69" s="45">
        <f t="shared" si="0"/>
        <v>54.897156784754856</v>
      </c>
    </row>
    <row r="70" spans="1:6" ht="24" x14ac:dyDescent="0.2">
      <c r="A70" s="63" t="s">
        <v>143</v>
      </c>
      <c r="B70" s="64" t="s">
        <v>144</v>
      </c>
      <c r="C70" s="247" t="s">
        <v>143</v>
      </c>
      <c r="D70" s="194">
        <v>0</v>
      </c>
      <c r="E70" s="194">
        <v>1000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710</v>
      </c>
      <c r="E106" s="60">
        <f>E107+E112+E120+E124</f>
        <v>5430.43</v>
      </c>
      <c r="F106" s="45">
        <f t="shared" si="0"/>
        <v>764.849295774648</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710</v>
      </c>
      <c r="E112" s="60">
        <f t="shared" si="20"/>
        <v>5430.43</v>
      </c>
      <c r="F112" s="45">
        <f t="shared" si="0"/>
        <v>764.849295774648</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710</v>
      </c>
      <c r="E117" s="194">
        <v>5430.43</v>
      </c>
      <c r="F117" s="45">
        <f t="shared" si="0"/>
        <v>764.849295774648</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67458.289999999994</v>
      </c>
      <c r="E125" s="60">
        <f t="shared" si="22"/>
        <v>60570.87</v>
      </c>
      <c r="F125" s="45">
        <f t="shared" si="0"/>
        <v>89.790105856522615</v>
      </c>
    </row>
    <row r="126" spans="1:6" ht="12.75" customHeight="1" x14ac:dyDescent="0.2">
      <c r="A126" s="63">
        <v>661</v>
      </c>
      <c r="B126" s="65" t="s">
        <v>255</v>
      </c>
      <c r="C126" s="247" t="s">
        <v>256</v>
      </c>
      <c r="D126" s="60">
        <f t="shared" ref="D126:E126" si="23">SUM(D127:D128)</f>
        <v>66265.37</v>
      </c>
      <c r="E126" s="60">
        <f t="shared" si="23"/>
        <v>59220.87</v>
      </c>
      <c r="F126" s="45">
        <f t="shared" si="0"/>
        <v>89.369258784792123</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66265.37</v>
      </c>
      <c r="E128" s="194">
        <v>59220.87</v>
      </c>
      <c r="F128" s="45">
        <f t="shared" si="0"/>
        <v>89.369258784792123</v>
      </c>
    </row>
    <row r="129" spans="1:6" ht="36" x14ac:dyDescent="0.2">
      <c r="A129" s="63">
        <v>663</v>
      </c>
      <c r="B129" s="182" t="s">
        <v>261</v>
      </c>
      <c r="C129" s="247" t="s">
        <v>262</v>
      </c>
      <c r="D129" s="60">
        <f t="shared" ref="D129:E129" si="24">SUM(D130:D133)</f>
        <v>1192.92</v>
      </c>
      <c r="E129" s="60">
        <f t="shared" si="24"/>
        <v>1350</v>
      </c>
      <c r="F129" s="45">
        <f t="shared" si="0"/>
        <v>113.16768936726686</v>
      </c>
    </row>
    <row r="130" spans="1:6" ht="12.75" customHeight="1" x14ac:dyDescent="0.2">
      <c r="A130" s="63">
        <v>6631</v>
      </c>
      <c r="B130" s="65" t="s">
        <v>263</v>
      </c>
      <c r="C130" s="247" t="s">
        <v>264</v>
      </c>
      <c r="D130" s="194">
        <v>1192.92</v>
      </c>
      <c r="E130" s="194">
        <v>1350</v>
      </c>
      <c r="F130" s="45">
        <f t="shared" si="0"/>
        <v>113.16768936726686</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1100698.3900000001</v>
      </c>
      <c r="E134" s="60">
        <f t="shared" si="25"/>
        <v>1415894.6800000002</v>
      </c>
      <c r="F134" s="45">
        <f t="shared" ref="F134:F229" si="26">IF(D134&lt;&gt;0,IF(E134/D134&gt;=100,"&gt;&gt;100",E134/D134*100),"-")</f>
        <v>128.63602716816911</v>
      </c>
    </row>
    <row r="135" spans="1:6" ht="24" x14ac:dyDescent="0.2">
      <c r="A135" s="63">
        <v>671</v>
      </c>
      <c r="B135" s="182" t="s">
        <v>273</v>
      </c>
      <c r="C135" s="247" t="s">
        <v>274</v>
      </c>
      <c r="D135" s="60">
        <f t="shared" ref="D135:E135" si="27">SUM(D136:D138)</f>
        <v>1100698.3900000001</v>
      </c>
      <c r="E135" s="60">
        <f t="shared" si="27"/>
        <v>1415894.6800000002</v>
      </c>
      <c r="F135" s="45">
        <f t="shared" si="26"/>
        <v>128.63602716816911</v>
      </c>
    </row>
    <row r="136" spans="1:6" ht="12.75" customHeight="1" x14ac:dyDescent="0.2">
      <c r="A136" s="63">
        <v>6711</v>
      </c>
      <c r="B136" s="65" t="s">
        <v>275</v>
      </c>
      <c r="C136" s="247" t="s">
        <v>276</v>
      </c>
      <c r="D136" s="194">
        <v>1069147.54</v>
      </c>
      <c r="E136" s="194">
        <v>1380299.82</v>
      </c>
      <c r="F136" s="45">
        <f t="shared" si="26"/>
        <v>129.10283832295028</v>
      </c>
    </row>
    <row r="137" spans="1:6" ht="24" x14ac:dyDescent="0.2">
      <c r="A137" s="63">
        <v>6712</v>
      </c>
      <c r="B137" s="182" t="s">
        <v>277</v>
      </c>
      <c r="C137" s="247" t="s">
        <v>278</v>
      </c>
      <c r="D137" s="194">
        <v>6668.37</v>
      </c>
      <c r="E137" s="194">
        <v>29374.27</v>
      </c>
      <c r="F137" s="45">
        <f t="shared" si="26"/>
        <v>440.50150186627314</v>
      </c>
    </row>
    <row r="138" spans="1:6" ht="24" x14ac:dyDescent="0.2">
      <c r="A138" s="63" t="s">
        <v>279</v>
      </c>
      <c r="B138" s="65" t="s">
        <v>280</v>
      </c>
      <c r="C138" s="247" t="s">
        <v>279</v>
      </c>
      <c r="D138" s="194">
        <v>24882.48</v>
      </c>
      <c r="E138" s="194">
        <v>6220.59</v>
      </c>
      <c r="F138" s="45">
        <f t="shared" si="26"/>
        <v>24.999879433239773</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1138006.3999999999</v>
      </c>
      <c r="E152" s="60">
        <f>E153+E164+E202+E221+E230+E262+E273</f>
        <v>1442248.96</v>
      </c>
      <c r="F152" s="45">
        <f t="shared" si="26"/>
        <v>126.73469674687243</v>
      </c>
    </row>
    <row r="153" spans="1:6" ht="12.75" customHeight="1" x14ac:dyDescent="0.2">
      <c r="A153" s="63">
        <v>31</v>
      </c>
      <c r="B153" s="64" t="s">
        <v>308</v>
      </c>
      <c r="C153" s="247" t="s">
        <v>3</v>
      </c>
      <c r="D153" s="60">
        <f t="shared" ref="D153:E153" si="30">D154+D159+D160</f>
        <v>936778.04999999993</v>
      </c>
      <c r="E153" s="60">
        <f t="shared" si="30"/>
        <v>1233363.96</v>
      </c>
      <c r="F153" s="45">
        <f t="shared" si="26"/>
        <v>131.66021129551447</v>
      </c>
    </row>
    <row r="154" spans="1:6" ht="12.75" customHeight="1" x14ac:dyDescent="0.2">
      <c r="A154" s="63">
        <v>311</v>
      </c>
      <c r="B154" s="64" t="s">
        <v>309</v>
      </c>
      <c r="C154" s="247" t="s">
        <v>310</v>
      </c>
      <c r="D154" s="60">
        <f t="shared" ref="D154:E154" si="31">SUM(D155:D158)</f>
        <v>746068.21</v>
      </c>
      <c r="E154" s="60">
        <f t="shared" si="31"/>
        <v>948105.17</v>
      </c>
      <c r="F154" s="45">
        <f t="shared" si="26"/>
        <v>127.08022635088554</v>
      </c>
    </row>
    <row r="155" spans="1:6" ht="12.75" customHeight="1" x14ac:dyDescent="0.2">
      <c r="A155" s="63">
        <v>3111</v>
      </c>
      <c r="B155" s="64" t="s">
        <v>311</v>
      </c>
      <c r="C155" s="247" t="s">
        <v>312</v>
      </c>
      <c r="D155" s="194">
        <v>746068.21</v>
      </c>
      <c r="E155" s="194">
        <v>948105.17</v>
      </c>
      <c r="F155" s="45">
        <f t="shared" si="26"/>
        <v>127.08022635088554</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41962.36</v>
      </c>
      <c r="E159" s="194">
        <v>96745.53</v>
      </c>
      <c r="F159" s="45">
        <f t="shared" si="26"/>
        <v>230.55311950996082</v>
      </c>
    </row>
    <row r="160" spans="1:6" ht="12.75" customHeight="1" x14ac:dyDescent="0.2">
      <c r="A160" s="63">
        <v>313</v>
      </c>
      <c r="B160" s="65" t="s">
        <v>321</v>
      </c>
      <c r="C160" s="247" t="s">
        <v>322</v>
      </c>
      <c r="D160" s="60">
        <f t="shared" ref="D160:E160" si="32">SUM(D161:D163)</f>
        <v>148747.47999999998</v>
      </c>
      <c r="E160" s="60">
        <f t="shared" si="32"/>
        <v>188513.26</v>
      </c>
      <c r="F160" s="45">
        <f t="shared" si="26"/>
        <v>126.73375038017454</v>
      </c>
    </row>
    <row r="161" spans="1:6" ht="12.75" customHeight="1" x14ac:dyDescent="0.2">
      <c r="A161" s="63">
        <v>3131</v>
      </c>
      <c r="B161" s="65" t="s">
        <v>323</v>
      </c>
      <c r="C161" s="247" t="s">
        <v>324</v>
      </c>
      <c r="D161" s="194">
        <v>55998.8</v>
      </c>
      <c r="E161" s="194">
        <v>71329</v>
      </c>
      <c r="F161" s="45">
        <f t="shared" si="26"/>
        <v>127.37594377022363</v>
      </c>
    </row>
    <row r="162" spans="1:6" ht="12.75" customHeight="1" x14ac:dyDescent="0.2">
      <c r="A162" s="63">
        <v>3132</v>
      </c>
      <c r="B162" s="65" t="s">
        <v>325</v>
      </c>
      <c r="C162" s="247" t="s">
        <v>326</v>
      </c>
      <c r="D162" s="194">
        <v>92748.68</v>
      </c>
      <c r="E162" s="194">
        <v>117184.26</v>
      </c>
      <c r="F162" s="45">
        <f t="shared" si="26"/>
        <v>126.34601376537111</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200087.46000000002</v>
      </c>
      <c r="E164" s="60">
        <f>E165+E170+E178+E188+E189+E194</f>
        <v>208799.03999999998</v>
      </c>
      <c r="F164" s="45">
        <f t="shared" si="26"/>
        <v>104.35388604563222</v>
      </c>
    </row>
    <row r="165" spans="1:6" ht="12.75" customHeight="1" x14ac:dyDescent="0.2">
      <c r="A165" s="63">
        <v>321</v>
      </c>
      <c r="B165" s="64" t="s">
        <v>331</v>
      </c>
      <c r="C165" s="247" t="s">
        <v>332</v>
      </c>
      <c r="D165" s="60">
        <f t="shared" ref="D165:E165" si="33">SUM(D166:D169)</f>
        <v>40553.15</v>
      </c>
      <c r="E165" s="60">
        <f t="shared" si="33"/>
        <v>41699.14</v>
      </c>
      <c r="F165" s="45">
        <f t="shared" si="26"/>
        <v>102.82589638536092</v>
      </c>
    </row>
    <row r="166" spans="1:6" ht="12.75" customHeight="1" x14ac:dyDescent="0.2">
      <c r="A166" s="63">
        <v>3211</v>
      </c>
      <c r="B166" s="64" t="s">
        <v>333</v>
      </c>
      <c r="C166" s="247" t="s">
        <v>334</v>
      </c>
      <c r="D166" s="194">
        <v>1942.33</v>
      </c>
      <c r="E166" s="194">
        <v>5524.52</v>
      </c>
      <c r="F166" s="45">
        <f t="shared" si="26"/>
        <v>284.42746598157885</v>
      </c>
    </row>
    <row r="167" spans="1:6" ht="12.75" customHeight="1" x14ac:dyDescent="0.2">
      <c r="A167" s="63">
        <v>3212</v>
      </c>
      <c r="B167" s="64" t="s">
        <v>335</v>
      </c>
      <c r="C167" s="247" t="s">
        <v>336</v>
      </c>
      <c r="D167" s="194">
        <v>33353.71</v>
      </c>
      <c r="E167" s="194">
        <v>30735.759999999998</v>
      </c>
      <c r="F167" s="45">
        <f t="shared" si="26"/>
        <v>92.150948125410935</v>
      </c>
    </row>
    <row r="168" spans="1:6" ht="12.75" customHeight="1" x14ac:dyDescent="0.2">
      <c r="A168" s="63">
        <v>3213</v>
      </c>
      <c r="B168" s="64" t="s">
        <v>337</v>
      </c>
      <c r="C168" s="247" t="s">
        <v>338</v>
      </c>
      <c r="D168" s="194">
        <v>5257.11</v>
      </c>
      <c r="E168" s="194">
        <v>5438.86</v>
      </c>
      <c r="F168" s="45">
        <f t="shared" si="26"/>
        <v>103.45722269459836</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77396.08</v>
      </c>
      <c r="E170" s="60">
        <f t="shared" si="34"/>
        <v>70057.350000000006</v>
      </c>
      <c r="F170" s="45">
        <f t="shared" si="26"/>
        <v>90.517956464978582</v>
      </c>
    </row>
    <row r="171" spans="1:6" ht="12.75" customHeight="1" x14ac:dyDescent="0.2">
      <c r="A171" s="63">
        <v>3221</v>
      </c>
      <c r="B171" s="64" t="s">
        <v>343</v>
      </c>
      <c r="C171" s="247" t="s">
        <v>344</v>
      </c>
      <c r="D171" s="194">
        <v>5670.57</v>
      </c>
      <c r="E171" s="194">
        <v>4207.33</v>
      </c>
      <c r="F171" s="45">
        <f t="shared" si="26"/>
        <v>74.195892123719489</v>
      </c>
    </row>
    <row r="172" spans="1:6" ht="12.75" customHeight="1" x14ac:dyDescent="0.2">
      <c r="A172" s="63">
        <v>3222</v>
      </c>
      <c r="B172" s="64" t="s">
        <v>345</v>
      </c>
      <c r="C172" s="247" t="s">
        <v>346</v>
      </c>
      <c r="D172" s="194">
        <v>1042.8800000000001</v>
      </c>
      <c r="E172" s="194">
        <v>1000</v>
      </c>
      <c r="F172" s="45">
        <f t="shared" si="26"/>
        <v>95.888309297330451</v>
      </c>
    </row>
    <row r="173" spans="1:6" ht="12.75" customHeight="1" x14ac:dyDescent="0.2">
      <c r="A173" s="63">
        <v>3223</v>
      </c>
      <c r="B173" s="65" t="s">
        <v>347</v>
      </c>
      <c r="C173" s="247" t="s">
        <v>348</v>
      </c>
      <c r="D173" s="194">
        <v>27675.74</v>
      </c>
      <c r="E173" s="194">
        <v>26376.19</v>
      </c>
      <c r="F173" s="45">
        <f t="shared" si="26"/>
        <v>95.304371265230841</v>
      </c>
    </row>
    <row r="174" spans="1:6" ht="12.75" customHeight="1" x14ac:dyDescent="0.2">
      <c r="A174" s="63">
        <v>3224</v>
      </c>
      <c r="B174" s="65" t="s">
        <v>349</v>
      </c>
      <c r="C174" s="247" t="s">
        <v>350</v>
      </c>
      <c r="D174" s="194">
        <v>6918.91</v>
      </c>
      <c r="E174" s="194">
        <v>9625.49</v>
      </c>
      <c r="F174" s="45">
        <f t="shared" si="26"/>
        <v>139.11858948880675</v>
      </c>
    </row>
    <row r="175" spans="1:6" ht="12.75" customHeight="1" x14ac:dyDescent="0.2">
      <c r="A175" s="63">
        <v>3225</v>
      </c>
      <c r="B175" s="65" t="s">
        <v>351</v>
      </c>
      <c r="C175" s="247" t="s">
        <v>352</v>
      </c>
      <c r="D175" s="194">
        <v>4908.49</v>
      </c>
      <c r="E175" s="194">
        <v>1334.16</v>
      </c>
      <c r="F175" s="45">
        <f t="shared" si="26"/>
        <v>27.180660447510334</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31179.49</v>
      </c>
      <c r="E177" s="194">
        <v>27514.18</v>
      </c>
      <c r="F177" s="45">
        <f t="shared" si="26"/>
        <v>88.244483793673339</v>
      </c>
    </row>
    <row r="178" spans="1:6" ht="12.75" customHeight="1" x14ac:dyDescent="0.2">
      <c r="A178" s="63">
        <v>323</v>
      </c>
      <c r="B178" s="65" t="s">
        <v>357</v>
      </c>
      <c r="C178" s="247" t="s">
        <v>358</v>
      </c>
      <c r="D178" s="60">
        <f t="shared" ref="D178:E178" si="35">SUM(D179:D187)</f>
        <v>62929.189999999995</v>
      </c>
      <c r="E178" s="60">
        <f t="shared" si="35"/>
        <v>77068.549999999988</v>
      </c>
      <c r="F178" s="45">
        <f t="shared" si="26"/>
        <v>122.46868265744402</v>
      </c>
    </row>
    <row r="179" spans="1:6" ht="12.75" customHeight="1" x14ac:dyDescent="0.2">
      <c r="A179" s="63">
        <v>3231</v>
      </c>
      <c r="B179" s="65" t="s">
        <v>359</v>
      </c>
      <c r="C179" s="247" t="s">
        <v>360</v>
      </c>
      <c r="D179" s="194">
        <v>5521.75</v>
      </c>
      <c r="E179" s="194">
        <v>5738.22</v>
      </c>
      <c r="F179" s="45">
        <f t="shared" si="26"/>
        <v>103.92031511748993</v>
      </c>
    </row>
    <row r="180" spans="1:6" ht="12.75" customHeight="1" x14ac:dyDescent="0.2">
      <c r="A180" s="63">
        <v>3232</v>
      </c>
      <c r="B180" s="65" t="s">
        <v>361</v>
      </c>
      <c r="C180" s="247" t="s">
        <v>362</v>
      </c>
      <c r="D180" s="194">
        <v>36689.89</v>
      </c>
      <c r="E180" s="194">
        <v>43152.49</v>
      </c>
      <c r="F180" s="45">
        <f t="shared" si="26"/>
        <v>117.61411658634027</v>
      </c>
    </row>
    <row r="181" spans="1:6" ht="12.75" customHeight="1" x14ac:dyDescent="0.2">
      <c r="A181" s="63">
        <v>3233</v>
      </c>
      <c r="B181" s="65" t="s">
        <v>363</v>
      </c>
      <c r="C181" s="247" t="s">
        <v>364</v>
      </c>
      <c r="D181" s="194">
        <v>506.75</v>
      </c>
      <c r="E181" s="194">
        <v>638.13</v>
      </c>
      <c r="F181" s="45">
        <f t="shared" si="26"/>
        <v>125.92599901332018</v>
      </c>
    </row>
    <row r="182" spans="1:6" ht="12.75" customHeight="1" x14ac:dyDescent="0.2">
      <c r="A182" s="63">
        <v>3234</v>
      </c>
      <c r="B182" s="65" t="s">
        <v>365</v>
      </c>
      <c r="C182" s="247" t="s">
        <v>366</v>
      </c>
      <c r="D182" s="194">
        <v>9303.44</v>
      </c>
      <c r="E182" s="194">
        <v>6692.43</v>
      </c>
      <c r="F182" s="45">
        <f t="shared" si="26"/>
        <v>71.93500468643856</v>
      </c>
    </row>
    <row r="183" spans="1:6" ht="12.75" customHeight="1" x14ac:dyDescent="0.2">
      <c r="A183" s="63">
        <v>3235</v>
      </c>
      <c r="B183" s="64" t="s">
        <v>367</v>
      </c>
      <c r="C183" s="247" t="s">
        <v>368</v>
      </c>
      <c r="D183" s="194">
        <v>783.99</v>
      </c>
      <c r="E183" s="194">
        <v>440</v>
      </c>
      <c r="F183" s="45">
        <f t="shared" si="26"/>
        <v>56.123164836286179</v>
      </c>
    </row>
    <row r="184" spans="1:6" ht="12.75" customHeight="1" x14ac:dyDescent="0.2">
      <c r="A184" s="63">
        <v>3236</v>
      </c>
      <c r="B184" s="64" t="s">
        <v>369</v>
      </c>
      <c r="C184" s="247" t="s">
        <v>370</v>
      </c>
      <c r="D184" s="194">
        <v>247.18</v>
      </c>
      <c r="E184" s="194">
        <v>6965.7</v>
      </c>
      <c r="F184" s="45">
        <f t="shared" si="26"/>
        <v>2818.0678048385789</v>
      </c>
    </row>
    <row r="185" spans="1:6" ht="12.75" customHeight="1" x14ac:dyDescent="0.2">
      <c r="A185" s="63">
        <v>3237</v>
      </c>
      <c r="B185" s="64" t="s">
        <v>371</v>
      </c>
      <c r="C185" s="247" t="s">
        <v>372</v>
      </c>
      <c r="D185" s="194">
        <v>749.92</v>
      </c>
      <c r="E185" s="194">
        <v>1064.81</v>
      </c>
      <c r="F185" s="45">
        <f t="shared" si="26"/>
        <v>141.98981224663964</v>
      </c>
    </row>
    <row r="186" spans="1:6" ht="12.75" customHeight="1" x14ac:dyDescent="0.2">
      <c r="A186" s="63">
        <v>3238</v>
      </c>
      <c r="B186" s="64" t="s">
        <v>373</v>
      </c>
      <c r="C186" s="247" t="s">
        <v>374</v>
      </c>
      <c r="D186" s="194">
        <v>6120.13</v>
      </c>
      <c r="E186" s="194">
        <v>9609.74</v>
      </c>
      <c r="F186" s="45">
        <f t="shared" si="26"/>
        <v>157.01856006326662</v>
      </c>
    </row>
    <row r="187" spans="1:6" ht="12.75" customHeight="1" x14ac:dyDescent="0.2">
      <c r="A187" s="63">
        <v>3239</v>
      </c>
      <c r="B187" s="64" t="s">
        <v>375</v>
      </c>
      <c r="C187" s="247" t="s">
        <v>376</v>
      </c>
      <c r="D187" s="194">
        <v>3006.14</v>
      </c>
      <c r="E187" s="194">
        <v>2767.03</v>
      </c>
      <c r="F187" s="45">
        <f t="shared" si="26"/>
        <v>92.045945963927181</v>
      </c>
    </row>
    <row r="188" spans="1:6" ht="12.75" customHeight="1" x14ac:dyDescent="0.2">
      <c r="A188" s="63">
        <v>324</v>
      </c>
      <c r="B188" s="64" t="s">
        <v>377</v>
      </c>
      <c r="C188" s="247" t="s">
        <v>378</v>
      </c>
      <c r="D188" s="194">
        <v>149.31</v>
      </c>
      <c r="E188" s="194"/>
      <c r="F188" s="45">
        <f t="shared" si="26"/>
        <v>0</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c r="E190" s="192"/>
      <c r="F190" s="71" t="str">
        <f>IF(D190&lt;&gt;0,IF(E190/D190&gt;=100,"&gt;&gt;100",E190/D190*100),"-")</f>
        <v>-</v>
      </c>
    </row>
    <row r="191" spans="1:6" ht="12.75" customHeight="1" x14ac:dyDescent="0.2">
      <c r="A191" s="70" t="s">
        <v>383</v>
      </c>
      <c r="B191" s="65" t="s">
        <v>384</v>
      </c>
      <c r="C191" s="277" t="s">
        <v>383</v>
      </c>
      <c r="D191" s="192"/>
      <c r="E191" s="192"/>
      <c r="F191" s="71" t="str">
        <f>IF(D191&lt;&gt;0,IF(E191/D191&gt;=100,"&gt;&gt;100",E191/D191*100),"-")</f>
        <v>-</v>
      </c>
    </row>
    <row r="192" spans="1:6" ht="12.75" customHeight="1" x14ac:dyDescent="0.2">
      <c r="A192" s="70" t="s">
        <v>385</v>
      </c>
      <c r="B192" s="65" t="s">
        <v>386</v>
      </c>
      <c r="C192" s="277" t="s">
        <v>385</v>
      </c>
      <c r="D192" s="192"/>
      <c r="E192" s="192"/>
      <c r="F192" s="71" t="str">
        <f>IF(D192&lt;&gt;0,IF(E192/D192&gt;=100,"&gt;&gt;100",E192/D192*100),"-")</f>
        <v>-</v>
      </c>
    </row>
    <row r="193" spans="1:6" ht="12.75" customHeight="1" x14ac:dyDescent="0.2">
      <c r="A193" s="70" t="s">
        <v>387</v>
      </c>
      <c r="B193" s="65" t="s">
        <v>388</v>
      </c>
      <c r="C193" s="277" t="s">
        <v>387</v>
      </c>
      <c r="D193" s="192"/>
      <c r="E193" s="192"/>
      <c r="F193" s="71" t="str">
        <f>IF(D193&lt;&gt;0,IF(E193/D193&gt;=100,"&gt;&gt;100",E193/D193*100),"-")</f>
        <v>-</v>
      </c>
    </row>
    <row r="194" spans="1:6" ht="12.75" customHeight="1" x14ac:dyDescent="0.2">
      <c r="A194" s="63">
        <v>329</v>
      </c>
      <c r="B194" s="64" t="s">
        <v>389</v>
      </c>
      <c r="C194" s="247" t="s">
        <v>390</v>
      </c>
      <c r="D194" s="60">
        <f t="shared" ref="D194:E194" si="36">SUM(D195:D201)</f>
        <v>19059.73</v>
      </c>
      <c r="E194" s="60">
        <f t="shared" si="36"/>
        <v>19974</v>
      </c>
      <c r="F194" s="45">
        <f t="shared" si="26"/>
        <v>104.79686753170165</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14633.34</v>
      </c>
      <c r="E196" s="194">
        <v>16318.56</v>
      </c>
      <c r="F196" s="45">
        <f t="shared" si="26"/>
        <v>111.51630454838062</v>
      </c>
    </row>
    <row r="197" spans="1:6" ht="12.75" customHeight="1" x14ac:dyDescent="0.2">
      <c r="A197" s="63">
        <v>3293</v>
      </c>
      <c r="B197" s="64" t="s">
        <v>395</v>
      </c>
      <c r="C197" s="247" t="s">
        <v>396</v>
      </c>
      <c r="D197" s="194">
        <v>1598.46</v>
      </c>
      <c r="E197" s="194">
        <v>1777.98</v>
      </c>
      <c r="F197" s="45">
        <f t="shared" si="26"/>
        <v>111.23080965429226</v>
      </c>
    </row>
    <row r="198" spans="1:6" ht="12.75" customHeight="1" x14ac:dyDescent="0.2">
      <c r="A198" s="63">
        <v>3294</v>
      </c>
      <c r="B198" s="64" t="s">
        <v>397</v>
      </c>
      <c r="C198" s="247" t="s">
        <v>398</v>
      </c>
      <c r="D198" s="194">
        <v>0</v>
      </c>
      <c r="E198" s="194"/>
      <c r="F198" s="45" t="str">
        <f t="shared" si="26"/>
        <v>-</v>
      </c>
    </row>
    <row r="199" spans="1:6" ht="12.75" customHeight="1" x14ac:dyDescent="0.2">
      <c r="A199" s="63">
        <v>3295</v>
      </c>
      <c r="B199" s="64" t="s">
        <v>399</v>
      </c>
      <c r="C199" s="247" t="s">
        <v>400</v>
      </c>
      <c r="D199" s="194">
        <v>0</v>
      </c>
      <c r="E199" s="194"/>
      <c r="F199" s="45" t="str">
        <f t="shared" si="26"/>
        <v>-</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2827.93</v>
      </c>
      <c r="E201" s="194">
        <v>1877.46</v>
      </c>
      <c r="F201" s="45">
        <f t="shared" si="26"/>
        <v>66.389903569041678</v>
      </c>
    </row>
    <row r="202" spans="1:6" ht="12.75" customHeight="1" x14ac:dyDescent="0.2">
      <c r="A202" s="63">
        <v>34</v>
      </c>
      <c r="B202" s="183" t="s">
        <v>405</v>
      </c>
      <c r="C202" s="247" t="s">
        <v>406</v>
      </c>
      <c r="D202" s="60">
        <f t="shared" ref="D202:E202" si="37">D203+D208+D216</f>
        <v>1140.8900000000001</v>
      </c>
      <c r="E202" s="60">
        <f t="shared" si="37"/>
        <v>85.960000000000008</v>
      </c>
      <c r="F202" s="45">
        <f t="shared" si="26"/>
        <v>7.5344687042572023</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1121.22</v>
      </c>
      <c r="E208" s="60">
        <f t="shared" si="39"/>
        <v>58.28</v>
      </c>
      <c r="F208" s="45">
        <f t="shared" si="26"/>
        <v>5.197909420095967</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1121.22</v>
      </c>
      <c r="E211" s="194">
        <v>58.28</v>
      </c>
      <c r="F211" s="45">
        <f t="shared" si="26"/>
        <v>5.197909420095967</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19.670000000000002</v>
      </c>
      <c r="E216" s="60">
        <f t="shared" si="40"/>
        <v>27.68</v>
      </c>
      <c r="F216" s="45">
        <f t="shared" si="26"/>
        <v>140.72191154041687</v>
      </c>
    </row>
    <row r="217" spans="1:6" ht="12.75" customHeight="1" x14ac:dyDescent="0.2">
      <c r="A217" s="63">
        <v>3431</v>
      </c>
      <c r="B217" s="182" t="s">
        <v>435</v>
      </c>
      <c r="C217" s="247" t="s">
        <v>436</v>
      </c>
      <c r="D217" s="194">
        <v>0</v>
      </c>
      <c r="E217" s="194"/>
      <c r="F217" s="45" t="str">
        <f t="shared" si="26"/>
        <v>-</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19.670000000000002</v>
      </c>
      <c r="E219" s="194">
        <v>19.510000000000002</v>
      </c>
      <c r="F219" s="45">
        <f t="shared" si="26"/>
        <v>99.186578546009159</v>
      </c>
    </row>
    <row r="220" spans="1:6" ht="12.75" customHeight="1" x14ac:dyDescent="0.2">
      <c r="A220" s="63">
        <v>3434</v>
      </c>
      <c r="B220" s="65" t="s">
        <v>441</v>
      </c>
      <c r="C220" s="247" t="s">
        <v>442</v>
      </c>
      <c r="D220" s="194">
        <v>0</v>
      </c>
      <c r="E220" s="194">
        <v>8.17</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c r="E243" s="192"/>
      <c r="F243" s="71" t="str">
        <f t="shared" si="44"/>
        <v>-</v>
      </c>
    </row>
    <row r="244" spans="1:6" ht="12" x14ac:dyDescent="0.2">
      <c r="A244" s="70" t="s">
        <v>488</v>
      </c>
      <c r="B244" s="65" t="s">
        <v>135</v>
      </c>
      <c r="C244" s="277" t="s">
        <v>488</v>
      </c>
      <c r="D244" s="192"/>
      <c r="E244" s="192"/>
      <c r="F244" s="71" t="str">
        <f t="shared" si="44"/>
        <v>-</v>
      </c>
    </row>
    <row r="245" spans="1:6" ht="12" x14ac:dyDescent="0.2">
      <c r="A245" s="70" t="s">
        <v>489</v>
      </c>
      <c r="B245" s="65" t="s">
        <v>138</v>
      </c>
      <c r="C245" s="277" t="s">
        <v>489</v>
      </c>
      <c r="D245" s="192"/>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1138006.3999999999</v>
      </c>
      <c r="E299" s="60">
        <f>E152-E297+E298</f>
        <v>1442248.96</v>
      </c>
      <c r="F299" s="45">
        <f t="shared" si="68"/>
        <v>126.73469674687243</v>
      </c>
    </row>
    <row r="300" spans="1:6" ht="12.75" customHeight="1" x14ac:dyDescent="0.2">
      <c r="A300" s="63" t="s">
        <v>581</v>
      </c>
      <c r="B300" s="64" t="s">
        <v>592</v>
      </c>
      <c r="C300" s="247" t="s">
        <v>593</v>
      </c>
      <c r="D300" s="60">
        <f>IF(D6&gt;=D299,D6-D299,0)</f>
        <v>34794.910000000149</v>
      </c>
      <c r="E300" s="60">
        <f>IF(E6&gt;=E299,E6-E299,0)</f>
        <v>42807.020000000251</v>
      </c>
      <c r="F300" s="45">
        <f t="shared" si="68"/>
        <v>123.02667257940909</v>
      </c>
    </row>
    <row r="301" spans="1:6" ht="12.75" customHeight="1" x14ac:dyDescent="0.2">
      <c r="A301" s="63" t="s">
        <v>581</v>
      </c>
      <c r="B301" s="64" t="s">
        <v>594</v>
      </c>
      <c r="C301" s="247" t="s">
        <v>595</v>
      </c>
      <c r="D301" s="60">
        <f>IF(D299&gt;=D6,D299-D6,0)</f>
        <v>0</v>
      </c>
      <c r="E301" s="60">
        <f>IF(E299&gt;=E6,E299-E6,0)</f>
        <v>0</v>
      </c>
      <c r="F301" s="45" t="str">
        <f t="shared" si="68"/>
        <v>-</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75751.789999999994</v>
      </c>
      <c r="E303" s="194">
        <v>87269.1</v>
      </c>
      <c r="F303" s="45">
        <f t="shared" si="68"/>
        <v>115.20401036067929</v>
      </c>
    </row>
    <row r="304" spans="1:6" ht="12.75" customHeight="1" x14ac:dyDescent="0.2">
      <c r="A304" s="63">
        <v>96</v>
      </c>
      <c r="B304" s="220" t="s">
        <v>600</v>
      </c>
      <c r="C304" s="247" t="s">
        <v>601</v>
      </c>
      <c r="D304" s="194">
        <v>5968.05</v>
      </c>
      <c r="E304" s="194">
        <v>8565.1299999999992</v>
      </c>
      <c r="F304" s="45">
        <f t="shared" si="68"/>
        <v>143.51639145114399</v>
      </c>
    </row>
    <row r="305" spans="1:6" ht="12" x14ac:dyDescent="0.2">
      <c r="A305" s="63">
        <v>9661</v>
      </c>
      <c r="B305" s="220" t="s">
        <v>602</v>
      </c>
      <c r="C305" s="247" t="s">
        <v>603</v>
      </c>
      <c r="D305" s="194">
        <v>5968.05</v>
      </c>
      <c r="E305" s="194">
        <v>8565.1299999999992</v>
      </c>
      <c r="F305" s="45">
        <f t="shared" si="68"/>
        <v>143.51639145114399</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70" t="s">
        <v>606</v>
      </c>
      <c r="B307" s="371"/>
      <c r="C307" s="171"/>
      <c r="D307" s="43"/>
      <c r="E307" s="43"/>
      <c r="F307" s="44"/>
    </row>
    <row r="308" spans="1:6" ht="12.75" customHeight="1" x14ac:dyDescent="0.2">
      <c r="A308" s="63">
        <v>7</v>
      </c>
      <c r="B308" s="64" t="s">
        <v>607</v>
      </c>
      <c r="C308" s="247" t="s">
        <v>608</v>
      </c>
      <c r="D308" s="60">
        <f t="shared" ref="D308:E308" si="71">D309+D321+D354+D358</f>
        <v>0</v>
      </c>
      <c r="E308" s="60">
        <f t="shared" si="71"/>
        <v>7000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7000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7000</v>
      </c>
      <c r="F336" s="45" t="str">
        <f t="shared" si="72"/>
        <v>-</v>
      </c>
    </row>
    <row r="337" spans="1:6" ht="12.75" customHeight="1" x14ac:dyDescent="0.2">
      <c r="A337" s="63">
        <v>7231</v>
      </c>
      <c r="B337" s="64" t="s">
        <v>665</v>
      </c>
      <c r="C337" s="247" t="s">
        <v>666</v>
      </c>
      <c r="D337" s="194">
        <v>0</v>
      </c>
      <c r="E337" s="194">
        <v>7000</v>
      </c>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32729.74</v>
      </c>
      <c r="E360" s="60">
        <f t="shared" si="86"/>
        <v>84879.38</v>
      </c>
      <c r="F360" s="45">
        <f t="shared" si="72"/>
        <v>259.33411020069207</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32729.74</v>
      </c>
      <c r="E373" s="60">
        <f t="shared" si="90"/>
        <v>84879.38</v>
      </c>
      <c r="F373" s="45">
        <f t="shared" si="72"/>
        <v>259.33411020069207</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32729.74</v>
      </c>
      <c r="E379" s="60">
        <f t="shared" si="92"/>
        <v>39438.75</v>
      </c>
      <c r="F379" s="45">
        <f t="shared" si="72"/>
        <v>120.4982074406946</v>
      </c>
    </row>
    <row r="380" spans="1:6" ht="12.75" customHeight="1" x14ac:dyDescent="0.2">
      <c r="A380" s="63">
        <v>4221</v>
      </c>
      <c r="B380" s="64" t="s">
        <v>647</v>
      </c>
      <c r="C380" s="247" t="s">
        <v>739</v>
      </c>
      <c r="D380" s="194">
        <v>2531.56</v>
      </c>
      <c r="E380" s="194">
        <v>1843.79</v>
      </c>
      <c r="F380" s="45">
        <f t="shared" si="72"/>
        <v>72.832166727235375</v>
      </c>
    </row>
    <row r="381" spans="1:6" ht="12.75" customHeight="1" x14ac:dyDescent="0.2">
      <c r="A381" s="63">
        <v>4222</v>
      </c>
      <c r="B381" s="64" t="s">
        <v>740</v>
      </c>
      <c r="C381" s="247" t="s">
        <v>741</v>
      </c>
      <c r="D381" s="194">
        <v>0</v>
      </c>
      <c r="E381" s="194">
        <v>711.25</v>
      </c>
      <c r="F381" s="45" t="str">
        <f t="shared" si="72"/>
        <v>-</v>
      </c>
    </row>
    <row r="382" spans="1:6" ht="12.75" customHeight="1" x14ac:dyDescent="0.2">
      <c r="A382" s="63">
        <v>4223</v>
      </c>
      <c r="B382" s="64" t="s">
        <v>651</v>
      </c>
      <c r="C382" s="247" t="s">
        <v>742</v>
      </c>
      <c r="D382" s="194">
        <v>28993.08</v>
      </c>
      <c r="E382" s="194">
        <v>31337.31</v>
      </c>
      <c r="F382" s="45">
        <f t="shared" si="72"/>
        <v>108.08548108721115</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1205.0999999999999</v>
      </c>
      <c r="E386" s="194">
        <v>5546.4</v>
      </c>
      <c r="F386" s="45">
        <f t="shared" si="72"/>
        <v>460.24396315658453</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26065.63</v>
      </c>
      <c r="F388" s="45" t="str">
        <f t="shared" si="72"/>
        <v>-</v>
      </c>
    </row>
    <row r="389" spans="1:6" ht="12.75" customHeight="1" x14ac:dyDescent="0.2">
      <c r="A389" s="63">
        <v>4231</v>
      </c>
      <c r="B389" s="64" t="s">
        <v>665</v>
      </c>
      <c r="C389" s="247" t="s">
        <v>750</v>
      </c>
      <c r="D389" s="194">
        <v>0</v>
      </c>
      <c r="E389" s="194">
        <v>26065.63</v>
      </c>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19375</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v>19375</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32729.74</v>
      </c>
      <c r="E418" s="60">
        <f t="shared" si="102"/>
        <v>77879.38</v>
      </c>
      <c r="F418" s="45">
        <f t="shared" si="72"/>
        <v>237.94683367481687</v>
      </c>
    </row>
    <row r="419" spans="1:6" ht="12.75" customHeight="1" x14ac:dyDescent="0.2">
      <c r="A419" s="63">
        <v>92212</v>
      </c>
      <c r="B419" s="64" t="s">
        <v>796</v>
      </c>
      <c r="C419" s="247" t="s">
        <v>797</v>
      </c>
      <c r="D419" s="194">
        <v>12413.39</v>
      </c>
      <c r="E419" s="194">
        <v>1113.3900000000001</v>
      </c>
      <c r="F419" s="45">
        <f t="shared" si="72"/>
        <v>8.9692662520069071</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1172801.31</v>
      </c>
      <c r="E422" s="60">
        <f>E6+E308</f>
        <v>1492055.9800000002</v>
      </c>
      <c r="F422" s="45">
        <f t="shared" si="72"/>
        <v>127.22154786815511</v>
      </c>
    </row>
    <row r="423" spans="1:6" ht="12.75" customHeight="1" x14ac:dyDescent="0.2">
      <c r="A423" s="63" t="s">
        <v>581</v>
      </c>
      <c r="B423" s="64" t="s">
        <v>804</v>
      </c>
      <c r="C423" s="247" t="s">
        <v>805</v>
      </c>
      <c r="D423" s="60">
        <f t="shared" ref="D423:E423" si="103">D299+D360</f>
        <v>1170736.1399999999</v>
      </c>
      <c r="E423" s="60">
        <f t="shared" si="103"/>
        <v>1527128.3399999999</v>
      </c>
      <c r="F423" s="45">
        <f t="shared" si="72"/>
        <v>130.44171849004334</v>
      </c>
    </row>
    <row r="424" spans="1:6" ht="12.75" customHeight="1" x14ac:dyDescent="0.2">
      <c r="A424" s="63" t="s">
        <v>581</v>
      </c>
      <c r="B424" s="64" t="s">
        <v>806</v>
      </c>
      <c r="C424" s="247" t="s">
        <v>807</v>
      </c>
      <c r="D424" s="60">
        <f t="shared" ref="D424:E424" si="104">IF(D422&gt;=D423,D422-D423,0)</f>
        <v>2065.1700000001583</v>
      </c>
      <c r="E424" s="60">
        <f t="shared" si="104"/>
        <v>0</v>
      </c>
      <c r="F424" s="45">
        <f t="shared" si="72"/>
        <v>0</v>
      </c>
    </row>
    <row r="425" spans="1:6" ht="12.75" customHeight="1" x14ac:dyDescent="0.2">
      <c r="A425" s="63" t="s">
        <v>581</v>
      </c>
      <c r="B425" s="64" t="s">
        <v>808</v>
      </c>
      <c r="C425" s="247" t="s">
        <v>809</v>
      </c>
      <c r="D425" s="60">
        <f t="shared" ref="D425:E425" si="105">IF(D423&gt;=D422,D423-D422,0)</f>
        <v>0</v>
      </c>
      <c r="E425" s="60">
        <f t="shared" si="105"/>
        <v>35072.359999999637</v>
      </c>
      <c r="F425" s="45" t="str">
        <f t="shared" si="72"/>
        <v>-</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63338.399999999994</v>
      </c>
      <c r="E427" s="60">
        <f t="shared" si="107"/>
        <v>86155.71</v>
      </c>
      <c r="F427" s="45">
        <f t="shared" si="72"/>
        <v>136.02444962297756</v>
      </c>
    </row>
    <row r="428" spans="1:6" ht="24" x14ac:dyDescent="0.2">
      <c r="A428" s="249" t="s">
        <v>815</v>
      </c>
      <c r="B428" s="243" t="s">
        <v>816</v>
      </c>
      <c r="C428" s="250" t="s">
        <v>817</v>
      </c>
      <c r="D428" s="81">
        <f t="shared" ref="D428:E428" si="108">D304+D421</f>
        <v>5968.05</v>
      </c>
      <c r="E428" s="81">
        <f t="shared" si="108"/>
        <v>8565.1299999999992</v>
      </c>
      <c r="F428" s="61">
        <f t="shared" si="72"/>
        <v>143.51639145114399</v>
      </c>
    </row>
    <row r="429" spans="1:6" s="55" customFormat="1" ht="20.100000000000001" customHeight="1" x14ac:dyDescent="0.2">
      <c r="A429" s="370" t="s">
        <v>818</v>
      </c>
      <c r="B429" s="371"/>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24882.48</v>
      </c>
      <c r="E535" s="60">
        <f>E536+E571+E584+E597+E629</f>
        <v>6220.59</v>
      </c>
      <c r="F535" s="45">
        <f t="shared" si="109"/>
        <v>24.999879433239773</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24882.48</v>
      </c>
      <c r="E597" s="60">
        <f t="shared" si="152"/>
        <v>6220.59</v>
      </c>
      <c r="F597" s="45">
        <f t="shared" si="109"/>
        <v>24.999879433239773</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24882.48</v>
      </c>
      <c r="E609" s="60">
        <f t="shared" si="156"/>
        <v>6220.59</v>
      </c>
      <c r="F609" s="45">
        <f t="shared" si="109"/>
        <v>24.999879433239773</v>
      </c>
    </row>
    <row r="610" spans="1:6" ht="24" x14ac:dyDescent="0.2">
      <c r="A610" s="63">
        <v>5443</v>
      </c>
      <c r="B610" s="64" t="s">
        <v>1169</v>
      </c>
      <c r="C610" s="247" t="s">
        <v>1170</v>
      </c>
      <c r="D610" s="194">
        <v>24882.48</v>
      </c>
      <c r="E610" s="194">
        <v>6220.59</v>
      </c>
      <c r="F610" s="45">
        <f t="shared" si="109"/>
        <v>24.999879433239773</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24882.48</v>
      </c>
      <c r="E640" s="60">
        <f>IF(E535-E430&gt;=0,E535-E430,0)</f>
        <v>6220.59</v>
      </c>
      <c r="F640" s="45">
        <f t="shared" si="109"/>
        <v>24.999879433239773</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1172801.31</v>
      </c>
      <c r="E643" s="60">
        <f>E422+E430</f>
        <v>1492055.9800000002</v>
      </c>
      <c r="F643" s="45">
        <f t="shared" si="109"/>
        <v>127.22154786815511</v>
      </c>
    </row>
    <row r="644" spans="1:6" ht="12.75" customHeight="1" x14ac:dyDescent="0.2">
      <c r="A644" s="63" t="s">
        <v>581</v>
      </c>
      <c r="B644" s="64" t="s">
        <v>1237</v>
      </c>
      <c r="C644" s="247" t="s">
        <v>1238</v>
      </c>
      <c r="D644" s="60">
        <f>D423+D535</f>
        <v>1195618.6199999999</v>
      </c>
      <c r="E644" s="60">
        <f>E423+E535</f>
        <v>1533348.93</v>
      </c>
      <c r="F644" s="45">
        <f t="shared" si="109"/>
        <v>128.24732773064375</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22817.309999999823</v>
      </c>
      <c r="E646" s="60">
        <f t="shared" si="164"/>
        <v>41292.949999999721</v>
      </c>
      <c r="F646" s="45">
        <f t="shared" si="109"/>
        <v>180.97203395141688</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63338.399999999994</v>
      </c>
      <c r="E648" s="60">
        <f>IF(E427-E426+E642-E641&gt;=0,E427-E426+E642-E641,0)</f>
        <v>86155.71</v>
      </c>
      <c r="F648" s="45">
        <f t="shared" si="109"/>
        <v>136.02444962297756</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86155.709999999817</v>
      </c>
      <c r="E650" s="60">
        <f t="shared" si="166"/>
        <v>127448.65999999973</v>
      </c>
      <c r="F650" s="45">
        <f t="shared" si="109"/>
        <v>147.92828008729774</v>
      </c>
    </row>
    <row r="651" spans="1:6" ht="24" x14ac:dyDescent="0.2">
      <c r="A651" s="249" t="s">
        <v>1251</v>
      </c>
      <c r="B651" s="184" t="s">
        <v>1252</v>
      </c>
      <c r="C651" s="250" t="s">
        <v>1251</v>
      </c>
      <c r="D651" s="196">
        <v>0</v>
      </c>
      <c r="E651" s="196">
        <v>230</v>
      </c>
      <c r="F651" s="61" t="str">
        <f t="shared" si="109"/>
        <v>-</v>
      </c>
    </row>
    <row r="652" spans="1:6" s="55" customFormat="1" ht="20.100000000000001" customHeight="1" x14ac:dyDescent="0.2">
      <c r="A652" s="370" t="s">
        <v>1253</v>
      </c>
      <c r="B652" s="371"/>
      <c r="C652" s="171"/>
      <c r="D652" s="43"/>
      <c r="E652" s="43"/>
      <c r="F652" s="44"/>
    </row>
    <row r="653" spans="1:6" ht="12.75" customHeight="1" x14ac:dyDescent="0.2">
      <c r="A653" s="63">
        <v>11</v>
      </c>
      <c r="B653" s="64" t="s">
        <v>1254</v>
      </c>
      <c r="C653" s="247" t="s">
        <v>1255</v>
      </c>
      <c r="D653" s="194">
        <v>0</v>
      </c>
      <c r="E653" s="194"/>
      <c r="F653" s="45" t="str">
        <f t="shared" ref="F653:F740" si="167">IF(D653&lt;&gt;0,IF(E653/D653&gt;=100,"&gt;&gt;100",E653/D653*100),"-")</f>
        <v>-</v>
      </c>
    </row>
    <row r="654" spans="1:6" ht="12.75" customHeight="1" x14ac:dyDescent="0.2">
      <c r="A654" s="63" t="s">
        <v>1256</v>
      </c>
      <c r="B654" s="64" t="s">
        <v>1257</v>
      </c>
      <c r="C654" s="247" t="s">
        <v>1256</v>
      </c>
      <c r="D654" s="194">
        <v>0</v>
      </c>
      <c r="E654" s="194"/>
      <c r="F654" s="45" t="str">
        <f t="shared" si="167"/>
        <v>-</v>
      </c>
    </row>
    <row r="655" spans="1:6" ht="12.75" customHeight="1" x14ac:dyDescent="0.2">
      <c r="A655" s="63" t="s">
        <v>1258</v>
      </c>
      <c r="B655" s="64" t="s">
        <v>1259</v>
      </c>
      <c r="C655" s="247" t="s">
        <v>1258</v>
      </c>
      <c r="D655" s="194">
        <v>0</v>
      </c>
      <c r="E655" s="194"/>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30</v>
      </c>
      <c r="E658" s="253">
        <v>30</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28</v>
      </c>
      <c r="E660" s="253">
        <v>36</v>
      </c>
      <c r="F660" s="45">
        <f t="shared" si="167"/>
        <v>128.57142857142858</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c r="E663" s="192"/>
      <c r="F663" s="71" t="str">
        <f t="shared" si="167"/>
        <v>-</v>
      </c>
    </row>
    <row r="664" spans="1:6" ht="12.75" customHeight="1" x14ac:dyDescent="0.2">
      <c r="A664" s="70" t="s">
        <v>1277</v>
      </c>
      <c r="B664" s="65" t="s">
        <v>1278</v>
      </c>
      <c r="C664" s="277" t="s">
        <v>1277</v>
      </c>
      <c r="D664" s="192"/>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3934.63</v>
      </c>
      <c r="E683" s="192">
        <v>2160</v>
      </c>
      <c r="F683" s="71">
        <f t="shared" si="167"/>
        <v>54.897156784754856</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v>1000</v>
      </c>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c r="E711" s="192"/>
      <c r="F711" s="71" t="str">
        <f t="shared" si="167"/>
        <v>-</v>
      </c>
    </row>
    <row r="712" spans="1:6" ht="12.75" customHeight="1" x14ac:dyDescent="0.2">
      <c r="A712" s="70" t="s">
        <v>1358</v>
      </c>
      <c r="B712" s="65" t="s">
        <v>1359</v>
      </c>
      <c r="C712" s="277" t="s">
        <v>1358</v>
      </c>
      <c r="D712" s="192"/>
      <c r="E712" s="192"/>
      <c r="F712" s="71" t="str">
        <f t="shared" si="167"/>
        <v>-</v>
      </c>
    </row>
    <row r="713" spans="1:6" ht="24" x14ac:dyDescent="0.2">
      <c r="A713" s="70" t="s">
        <v>1360</v>
      </c>
      <c r="B713" s="65" t="s">
        <v>1361</v>
      </c>
      <c r="C713" s="277" t="s">
        <v>1360</v>
      </c>
      <c r="D713" s="192"/>
      <c r="E713" s="192"/>
      <c r="F713" s="71" t="str">
        <f t="shared" si="167"/>
        <v>-</v>
      </c>
    </row>
    <row r="714" spans="1:6" ht="12" x14ac:dyDescent="0.2">
      <c r="A714" s="70" t="s">
        <v>1362</v>
      </c>
      <c r="B714" s="65" t="s">
        <v>1363</v>
      </c>
      <c r="C714" s="277" t="s">
        <v>1362</v>
      </c>
      <c r="D714" s="192"/>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c r="E722" s="192"/>
      <c r="F722" s="71" t="str">
        <f t="shared" si="167"/>
        <v>-</v>
      </c>
    </row>
    <row r="723" spans="1:6" ht="12" x14ac:dyDescent="0.2">
      <c r="A723" s="70" t="s">
        <v>1380</v>
      </c>
      <c r="B723" s="65" t="s">
        <v>1381</v>
      </c>
      <c r="C723" s="277" t="s">
        <v>1380</v>
      </c>
      <c r="D723" s="192"/>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710</v>
      </c>
      <c r="E726" s="192">
        <v>5430.43</v>
      </c>
      <c r="F726" s="71">
        <f t="shared" si="167"/>
        <v>764.849295774648</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c r="E730" s="192"/>
      <c r="F730" s="71" t="str">
        <f t="shared" si="167"/>
        <v>-</v>
      </c>
    </row>
    <row r="731" spans="1:6" ht="24" x14ac:dyDescent="0.2">
      <c r="A731" s="70">
        <v>66345</v>
      </c>
      <c r="B731" s="65" t="s">
        <v>1392</v>
      </c>
      <c r="C731" s="277">
        <v>66345</v>
      </c>
      <c r="D731" s="192"/>
      <c r="E731" s="192"/>
      <c r="F731" s="71" t="str">
        <f t="shared" si="167"/>
        <v>-</v>
      </c>
    </row>
    <row r="732" spans="1:6" ht="12.75" customHeight="1" x14ac:dyDescent="0.2">
      <c r="A732" s="70">
        <v>31214</v>
      </c>
      <c r="B732" s="65" t="s">
        <v>1393</v>
      </c>
      <c r="C732" s="278" t="s">
        <v>1394</v>
      </c>
      <c r="D732" s="192">
        <v>0</v>
      </c>
      <c r="E732" s="192">
        <v>26329.55</v>
      </c>
      <c r="F732" s="71" t="str">
        <f t="shared" si="167"/>
        <v>-</v>
      </c>
    </row>
    <row r="733" spans="1:6" ht="12.75" customHeight="1" x14ac:dyDescent="0.2">
      <c r="A733" s="70">
        <v>31215</v>
      </c>
      <c r="B733" s="65" t="s">
        <v>1395</v>
      </c>
      <c r="C733" s="278" t="s">
        <v>1396</v>
      </c>
      <c r="D733" s="192">
        <v>12739.61</v>
      </c>
      <c r="E733" s="192">
        <v>14729.55</v>
      </c>
      <c r="F733" s="71">
        <f t="shared" si="167"/>
        <v>115.62010140027834</v>
      </c>
    </row>
    <row r="734" spans="1:6" ht="12.75" customHeight="1" x14ac:dyDescent="0.2">
      <c r="A734" s="70">
        <v>32121</v>
      </c>
      <c r="B734" s="65" t="s">
        <v>1397</v>
      </c>
      <c r="C734" s="278" t="s">
        <v>1398</v>
      </c>
      <c r="D734" s="192">
        <v>33353.71</v>
      </c>
      <c r="E734" s="192">
        <v>30735.759999999998</v>
      </c>
      <c r="F734" s="71">
        <f t="shared" si="167"/>
        <v>92.150948125410935</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247.18</v>
      </c>
      <c r="E736" s="194">
        <v>6965.7</v>
      </c>
      <c r="F736" s="45">
        <f t="shared" si="167"/>
        <v>2818.0678048385789</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712.92</v>
      </c>
      <c r="E738" s="194">
        <v>818.56</v>
      </c>
      <c r="F738" s="45">
        <f t="shared" si="167"/>
        <v>114.81793188576559</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2993.03</v>
      </c>
      <c r="E742" s="192">
        <v>3552.27</v>
      </c>
      <c r="F742" s="71">
        <f t="shared" si="169"/>
        <v>118.68474422241006</v>
      </c>
    </row>
    <row r="743" spans="1:6" ht="12.75" customHeight="1" x14ac:dyDescent="0.2">
      <c r="A743" s="70" t="s">
        <v>1415</v>
      </c>
      <c r="B743" s="65" t="s">
        <v>1416</v>
      </c>
      <c r="C743" s="277" t="s">
        <v>1415</v>
      </c>
      <c r="D743" s="192"/>
      <c r="E743" s="192"/>
      <c r="F743" s="71" t="str">
        <f t="shared" ref="F743:F744" si="170">IF(D743&lt;&gt;0,IF(E743/D743&gt;=100,"&gt;&gt;100",E743/D743*100),"-")</f>
        <v>-</v>
      </c>
    </row>
    <row r="744" spans="1:6" ht="12.75" customHeight="1" x14ac:dyDescent="0.2">
      <c r="A744" s="70" t="s">
        <v>1417</v>
      </c>
      <c r="B744" s="65" t="s">
        <v>1418</v>
      </c>
      <c r="C744" s="277" t="s">
        <v>1417</v>
      </c>
      <c r="D744" s="192"/>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1121.22</v>
      </c>
      <c r="E760" s="194">
        <v>58.28</v>
      </c>
      <c r="F760" s="45">
        <f t="shared" si="169"/>
        <v>5.197909420095967</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c r="E806" s="192"/>
      <c r="F806" s="71" t="str">
        <f t="shared" ref="F806:F814" si="171">IF(D806&lt;&gt;0,IF(E806/D806&gt;=100,"&gt;&gt;100",E806/D806*100),"-")</f>
        <v>-</v>
      </c>
    </row>
    <row r="807" spans="1:6" ht="24" x14ac:dyDescent="0.2">
      <c r="A807" s="70" t="s">
        <v>1542</v>
      </c>
      <c r="B807" s="182" t="s">
        <v>1543</v>
      </c>
      <c r="C807" s="277" t="s">
        <v>1542</v>
      </c>
      <c r="D807" s="192"/>
      <c r="E807" s="192"/>
      <c r="F807" s="71" t="str">
        <f t="shared" si="171"/>
        <v>-</v>
      </c>
    </row>
    <row r="808" spans="1:6" ht="24" x14ac:dyDescent="0.2">
      <c r="A808" s="70" t="s">
        <v>1544</v>
      </c>
      <c r="B808" s="182" t="s">
        <v>1545</v>
      </c>
      <c r="C808" s="277" t="s">
        <v>1544</v>
      </c>
      <c r="D808" s="192"/>
      <c r="E808" s="192"/>
      <c r="F808" s="71" t="str">
        <f t="shared" si="171"/>
        <v>-</v>
      </c>
    </row>
    <row r="809" spans="1:6" ht="24" x14ac:dyDescent="0.2">
      <c r="A809" s="70" t="s">
        <v>1546</v>
      </c>
      <c r="B809" s="182" t="s">
        <v>1547</v>
      </c>
      <c r="C809" s="277" t="s">
        <v>1546</v>
      </c>
      <c r="D809" s="192"/>
      <c r="E809" s="192"/>
      <c r="F809" s="71" t="str">
        <f t="shared" si="171"/>
        <v>-</v>
      </c>
    </row>
    <row r="810" spans="1:6" ht="24" x14ac:dyDescent="0.2">
      <c r="A810" s="70" t="s">
        <v>1548</v>
      </c>
      <c r="B810" s="182" t="s">
        <v>1549</v>
      </c>
      <c r="C810" s="277" t="s">
        <v>1548</v>
      </c>
      <c r="D810" s="192"/>
      <c r="E810" s="192"/>
      <c r="F810" s="71" t="str">
        <f t="shared" si="171"/>
        <v>-</v>
      </c>
    </row>
    <row r="811" spans="1:6" ht="24" x14ac:dyDescent="0.2">
      <c r="A811" s="70" t="s">
        <v>1550</v>
      </c>
      <c r="B811" s="182" t="s">
        <v>1551</v>
      </c>
      <c r="C811" s="277" t="s">
        <v>1550</v>
      </c>
      <c r="D811" s="192"/>
      <c r="E811" s="192"/>
      <c r="F811" s="71" t="str">
        <f t="shared" si="171"/>
        <v>-</v>
      </c>
    </row>
    <row r="812" spans="1:6" ht="12" x14ac:dyDescent="0.2">
      <c r="A812" s="70" t="s">
        <v>1552</v>
      </c>
      <c r="B812" s="182" t="s">
        <v>1553</v>
      </c>
      <c r="C812" s="277" t="s">
        <v>1552</v>
      </c>
      <c r="D812" s="192"/>
      <c r="E812" s="192"/>
      <c r="F812" s="71" t="str">
        <f t="shared" si="171"/>
        <v>-</v>
      </c>
    </row>
    <row r="813" spans="1:6" ht="12" x14ac:dyDescent="0.2">
      <c r="A813" s="70" t="s">
        <v>1554</v>
      </c>
      <c r="B813" s="182" t="s">
        <v>1555</v>
      </c>
      <c r="C813" s="277" t="s">
        <v>1554</v>
      </c>
      <c r="D813" s="192"/>
      <c r="E813" s="192"/>
      <c r="F813" s="71" t="str">
        <f t="shared" si="171"/>
        <v>-</v>
      </c>
    </row>
    <row r="814" spans="1:6" ht="12" x14ac:dyDescent="0.2">
      <c r="A814" s="70" t="s">
        <v>1556</v>
      </c>
      <c r="B814" s="182" t="s">
        <v>1557</v>
      </c>
      <c r="C814" s="277" t="s">
        <v>1556</v>
      </c>
      <c r="D814" s="192"/>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24882.48</v>
      </c>
      <c r="E981" s="192">
        <v>6220.59</v>
      </c>
      <c r="F981" s="71">
        <f t="shared" si="169"/>
        <v>24.999879433239773</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66" t="s">
        <v>1947</v>
      </c>
      <c r="B1010" s="367"/>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337" zoomScaleNormal="100" workbookViewId="0">
      <selection activeCell="E379" sqref="E379"/>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1979</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2130</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2131</v>
      </c>
      <c r="C6" s="261" t="s">
        <v>2132</v>
      </c>
      <c r="D6" s="180">
        <f t="shared" ref="D6:E6" si="0">D7+D69</f>
        <v>982977.29</v>
      </c>
      <c r="E6" s="180">
        <f t="shared" si="0"/>
        <v>991515.26</v>
      </c>
      <c r="F6" s="181">
        <f t="shared" ref="F6:F298" si="1">IF(D6&gt;0,IF(E6/D6&gt;=100,"&gt;&gt;100",E6/D6*100),"-")</f>
        <v>100.86858263022536</v>
      </c>
      <c r="G6" s="66"/>
      <c r="H6" s="66"/>
      <c r="I6" s="66"/>
      <c r="J6" s="66"/>
      <c r="K6" s="66"/>
      <c r="L6" s="66"/>
      <c r="M6" s="66"/>
      <c r="N6" s="66"/>
      <c r="O6" s="66"/>
      <c r="P6" s="66"/>
      <c r="Q6" s="66"/>
      <c r="R6" s="66"/>
      <c r="S6" s="66"/>
      <c r="T6" s="66"/>
      <c r="U6" s="66"/>
      <c r="V6" s="66"/>
      <c r="W6" s="66"/>
    </row>
    <row r="7" spans="1:24" ht="12.75" customHeight="1" x14ac:dyDescent="0.2">
      <c r="A7" s="70">
        <v>0</v>
      </c>
      <c r="B7" s="65" t="s">
        <v>2133</v>
      </c>
      <c r="C7" s="134" t="s">
        <v>2134</v>
      </c>
      <c r="D7" s="79">
        <f t="shared" ref="D7:E7" si="2">D8+D12+D51+D52+D56+D63</f>
        <v>954871.14</v>
      </c>
      <c r="E7" s="79">
        <f t="shared" si="2"/>
        <v>955327.65</v>
      </c>
      <c r="F7" s="71">
        <f t="shared" si="1"/>
        <v>100.04780854514044</v>
      </c>
      <c r="G7" s="66"/>
      <c r="H7" s="66"/>
      <c r="I7" s="66"/>
      <c r="J7" s="66"/>
      <c r="K7" s="66"/>
      <c r="L7" s="66"/>
      <c r="M7" s="66"/>
      <c r="N7" s="66"/>
      <c r="O7" s="66"/>
      <c r="P7" s="66"/>
      <c r="Q7" s="66"/>
      <c r="R7" s="66"/>
      <c r="S7" s="66"/>
      <c r="T7" s="66"/>
      <c r="U7" s="66"/>
      <c r="V7" s="66"/>
      <c r="W7" s="66"/>
    </row>
    <row r="8" spans="1:24" ht="12.75" customHeight="1" x14ac:dyDescent="0.2">
      <c r="A8" s="70" t="s">
        <v>2135</v>
      </c>
      <c r="B8" s="65" t="s">
        <v>2136</v>
      </c>
      <c r="C8" s="134" t="s">
        <v>2135</v>
      </c>
      <c r="D8" s="79">
        <f>D9+D10-D11</f>
        <v>0</v>
      </c>
      <c r="E8" s="79">
        <f>E9+E10-E11</f>
        <v>0</v>
      </c>
      <c r="F8" s="71" t="str">
        <f t="shared" si="1"/>
        <v>-</v>
      </c>
      <c r="G8" s="66"/>
      <c r="H8" s="66"/>
      <c r="I8" s="66"/>
      <c r="J8" s="66"/>
      <c r="K8" s="66"/>
      <c r="L8" s="66"/>
      <c r="M8" s="66"/>
      <c r="N8" s="66"/>
      <c r="O8" s="66"/>
      <c r="P8" s="66"/>
      <c r="Q8" s="66"/>
      <c r="R8" s="66"/>
      <c r="S8" s="66"/>
      <c r="T8" s="66"/>
      <c r="U8" s="66"/>
      <c r="V8" s="66"/>
      <c r="W8" s="66"/>
    </row>
    <row r="9" spans="1:24" ht="12.75" customHeight="1" x14ac:dyDescent="0.2">
      <c r="A9" s="70" t="s">
        <v>2137</v>
      </c>
      <c r="B9" s="65" t="s">
        <v>2138</v>
      </c>
      <c r="C9" s="134" t="s">
        <v>2137</v>
      </c>
      <c r="D9" s="192">
        <v>0</v>
      </c>
      <c r="E9" s="192"/>
      <c r="F9" s="71" t="str">
        <f t="shared" si="1"/>
        <v>-</v>
      </c>
      <c r="G9" s="66"/>
      <c r="H9" s="66"/>
      <c r="I9" s="66"/>
      <c r="J9" s="66"/>
      <c r="K9" s="66"/>
      <c r="L9" s="66"/>
      <c r="M9" s="66"/>
      <c r="N9" s="66"/>
      <c r="O9" s="66"/>
      <c r="P9" s="66"/>
      <c r="Q9" s="66"/>
      <c r="R9" s="66"/>
      <c r="S9" s="66"/>
      <c r="T9" s="66"/>
      <c r="U9" s="66"/>
      <c r="V9" s="66"/>
      <c r="W9" s="66"/>
    </row>
    <row r="10" spans="1:24" ht="12.75" customHeight="1" x14ac:dyDescent="0.2">
      <c r="A10" s="70" t="s">
        <v>2139</v>
      </c>
      <c r="B10" s="65" t="s">
        <v>2140</v>
      </c>
      <c r="C10" s="134" t="s">
        <v>2139</v>
      </c>
      <c r="D10" s="192">
        <v>0</v>
      </c>
      <c r="E10" s="192"/>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
      <c r="A11" s="70" t="s">
        <v>2141</v>
      </c>
      <c r="B11" s="65" t="s">
        <v>2142</v>
      </c>
      <c r="C11" s="134" t="s">
        <v>2141</v>
      </c>
      <c r="D11" s="192">
        <v>0</v>
      </c>
      <c r="E11" s="192"/>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2143</v>
      </c>
      <c r="B12" s="65" t="s">
        <v>2144</v>
      </c>
      <c r="C12" s="134" t="s">
        <v>2143</v>
      </c>
      <c r="D12" s="79">
        <f t="shared" ref="D12:E12" si="3">D13+D19+D29+D35+D41+D45</f>
        <v>953560.5</v>
      </c>
      <c r="E12" s="79">
        <f t="shared" si="3"/>
        <v>934642.01</v>
      </c>
      <c r="F12" s="71">
        <f t="shared" si="1"/>
        <v>98.016015764075803</v>
      </c>
      <c r="G12" s="66"/>
      <c r="H12" s="66"/>
      <c r="I12" s="66"/>
      <c r="J12" s="66"/>
      <c r="K12" s="66"/>
      <c r="L12" s="66"/>
      <c r="M12" s="66"/>
      <c r="N12" s="66"/>
      <c r="O12" s="66"/>
      <c r="P12" s="66"/>
      <c r="Q12" s="66"/>
      <c r="R12" s="66"/>
      <c r="S12" s="66"/>
      <c r="T12" s="66"/>
      <c r="U12" s="66"/>
      <c r="V12" s="66"/>
      <c r="W12" s="66"/>
    </row>
    <row r="13" spans="1:24" ht="12.75" customHeight="1" x14ac:dyDescent="0.2">
      <c r="A13" s="72" t="s">
        <v>2145</v>
      </c>
      <c r="B13" s="65" t="s">
        <v>2146</v>
      </c>
      <c r="C13" s="134" t="s">
        <v>2145</v>
      </c>
      <c r="D13" s="79">
        <f t="shared" ref="D13:E13" si="4">SUM(D14:D17)-D18</f>
        <v>748765.99</v>
      </c>
      <c r="E13" s="79">
        <f t="shared" si="4"/>
        <v>728066.89</v>
      </c>
      <c r="F13" s="71">
        <f t="shared" si="1"/>
        <v>97.235571556875868</v>
      </c>
      <c r="G13" s="66"/>
      <c r="H13" s="66"/>
      <c r="I13" s="66"/>
      <c r="J13" s="66"/>
      <c r="K13" s="66"/>
      <c r="L13" s="66"/>
      <c r="M13" s="66"/>
      <c r="N13" s="66"/>
      <c r="O13" s="66"/>
      <c r="P13" s="66"/>
      <c r="Q13" s="66"/>
      <c r="R13" s="66"/>
      <c r="S13" s="66"/>
      <c r="T13" s="66"/>
      <c r="U13" s="66"/>
      <c r="V13" s="66"/>
      <c r="W13" s="66"/>
    </row>
    <row r="14" spans="1:24" ht="12.75" customHeight="1" x14ac:dyDescent="0.2">
      <c r="A14" s="70" t="s">
        <v>2147</v>
      </c>
      <c r="B14" s="65" t="s">
        <v>637</v>
      </c>
      <c r="C14" s="134" t="s">
        <v>2147</v>
      </c>
      <c r="D14" s="192">
        <v>0</v>
      </c>
      <c r="E14" s="192"/>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2148</v>
      </c>
      <c r="B15" s="65" t="s">
        <v>639</v>
      </c>
      <c r="C15" s="134" t="s">
        <v>2148</v>
      </c>
      <c r="D15" s="192">
        <v>1379940.29</v>
      </c>
      <c r="E15" s="192">
        <v>1379940.29</v>
      </c>
      <c r="F15" s="71">
        <f t="shared" si="1"/>
        <v>100</v>
      </c>
      <c r="G15" s="66"/>
      <c r="H15" s="66"/>
      <c r="I15" s="66"/>
      <c r="J15" s="66"/>
      <c r="K15" s="66"/>
      <c r="L15" s="66"/>
      <c r="M15" s="66"/>
      <c r="N15" s="66"/>
      <c r="O15" s="66"/>
      <c r="P15" s="66"/>
      <c r="Q15" s="66"/>
      <c r="R15" s="66"/>
      <c r="S15" s="66"/>
      <c r="T15" s="66"/>
      <c r="U15" s="66"/>
      <c r="V15" s="66"/>
      <c r="W15" s="66"/>
    </row>
    <row r="16" spans="1:24" ht="12.75" customHeight="1" x14ac:dyDescent="0.2">
      <c r="A16" s="70" t="s">
        <v>2149</v>
      </c>
      <c r="B16" s="65" t="s">
        <v>641</v>
      </c>
      <c r="C16" s="134" t="s">
        <v>2149</v>
      </c>
      <c r="D16" s="192">
        <v>0</v>
      </c>
      <c r="E16" s="192"/>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2150</v>
      </c>
      <c r="B17" s="65" t="s">
        <v>643</v>
      </c>
      <c r="C17" s="134" t="s">
        <v>2150</v>
      </c>
      <c r="D17" s="192">
        <v>0</v>
      </c>
      <c r="E17" s="192"/>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2151</v>
      </c>
      <c r="B18" s="65" t="s">
        <v>2152</v>
      </c>
      <c r="C18" s="134" t="s">
        <v>2151</v>
      </c>
      <c r="D18" s="192">
        <v>631174.30000000005</v>
      </c>
      <c r="E18" s="192">
        <v>651873.4</v>
      </c>
      <c r="F18" s="71">
        <f t="shared" si="1"/>
        <v>103.27945862181016</v>
      </c>
      <c r="G18" s="66"/>
      <c r="H18" s="66"/>
      <c r="I18" s="66"/>
      <c r="J18" s="66"/>
      <c r="K18" s="66"/>
      <c r="L18" s="66"/>
      <c r="M18" s="66"/>
      <c r="N18" s="66"/>
      <c r="O18" s="66"/>
      <c r="P18" s="66"/>
      <c r="Q18" s="66"/>
      <c r="R18" s="66"/>
      <c r="S18" s="66"/>
      <c r="T18" s="66"/>
      <c r="U18" s="66"/>
      <c r="V18" s="66"/>
      <c r="W18" s="66"/>
    </row>
    <row r="19" spans="1:23" ht="12.75" customHeight="1" x14ac:dyDescent="0.2">
      <c r="A19" s="72" t="s">
        <v>2153</v>
      </c>
      <c r="B19" s="65" t="s">
        <v>2154</v>
      </c>
      <c r="C19" s="134" t="s">
        <v>2153</v>
      </c>
      <c r="D19" s="79">
        <f t="shared" ref="D19:E19" si="5">SUM(D20:D27)-D28</f>
        <v>51646.109999999986</v>
      </c>
      <c r="E19" s="79">
        <f t="shared" si="5"/>
        <v>68535.949999999953</v>
      </c>
      <c r="F19" s="71">
        <f t="shared" si="1"/>
        <v>132.70302448722657</v>
      </c>
      <c r="G19" s="66"/>
      <c r="H19" s="66"/>
      <c r="I19" s="66"/>
      <c r="J19" s="66"/>
      <c r="K19" s="66"/>
      <c r="L19" s="66"/>
      <c r="M19" s="66"/>
      <c r="N19" s="66"/>
      <c r="O19" s="66"/>
      <c r="P19" s="66"/>
      <c r="Q19" s="66"/>
      <c r="R19" s="66"/>
      <c r="S19" s="66"/>
      <c r="T19" s="66"/>
      <c r="U19" s="66"/>
      <c r="V19" s="66"/>
      <c r="W19" s="66"/>
    </row>
    <row r="20" spans="1:23" ht="12.75" customHeight="1" x14ac:dyDescent="0.2">
      <c r="A20" s="70" t="s">
        <v>2155</v>
      </c>
      <c r="B20" s="65" t="s">
        <v>647</v>
      </c>
      <c r="C20" s="134" t="s">
        <v>2155</v>
      </c>
      <c r="D20" s="192">
        <v>32100.83</v>
      </c>
      <c r="E20" s="192">
        <v>33010.78</v>
      </c>
      <c r="F20" s="71">
        <f t="shared" si="1"/>
        <v>102.83466190749584</v>
      </c>
      <c r="G20" s="66"/>
      <c r="H20" s="66"/>
      <c r="I20" s="66"/>
      <c r="J20" s="66"/>
      <c r="K20" s="66"/>
      <c r="L20" s="66"/>
      <c r="M20" s="66"/>
      <c r="N20" s="66"/>
      <c r="O20" s="66"/>
      <c r="P20" s="66"/>
      <c r="Q20" s="66"/>
      <c r="R20" s="66"/>
      <c r="S20" s="66"/>
      <c r="T20" s="66"/>
      <c r="U20" s="66"/>
      <c r="V20" s="66"/>
      <c r="W20" s="66"/>
    </row>
    <row r="21" spans="1:23" ht="12.75" customHeight="1" x14ac:dyDescent="0.2">
      <c r="A21" s="70" t="s">
        <v>2156</v>
      </c>
      <c r="B21" s="65" t="s">
        <v>740</v>
      </c>
      <c r="C21" s="134" t="s">
        <v>2156</v>
      </c>
      <c r="D21" s="192">
        <v>3434.7</v>
      </c>
      <c r="E21" s="192">
        <v>4145.95</v>
      </c>
      <c r="F21" s="71">
        <f t="shared" si="1"/>
        <v>120.70777651614407</v>
      </c>
      <c r="G21" s="66"/>
      <c r="H21" s="66"/>
      <c r="I21" s="66"/>
      <c r="J21" s="66"/>
      <c r="K21" s="66"/>
      <c r="L21" s="66"/>
      <c r="M21" s="66"/>
      <c r="N21" s="66"/>
      <c r="O21" s="66"/>
      <c r="P21" s="66"/>
      <c r="Q21" s="66"/>
      <c r="R21" s="66"/>
      <c r="S21" s="66"/>
      <c r="T21" s="66"/>
      <c r="U21" s="66"/>
      <c r="V21" s="66"/>
      <c r="W21" s="66"/>
    </row>
    <row r="22" spans="1:23" ht="12.75" customHeight="1" x14ac:dyDescent="0.2">
      <c r="A22" s="70" t="s">
        <v>2157</v>
      </c>
      <c r="B22" s="65" t="s">
        <v>651</v>
      </c>
      <c r="C22" s="134" t="s">
        <v>2157</v>
      </c>
      <c r="D22" s="192">
        <v>302886.71000000002</v>
      </c>
      <c r="E22" s="192">
        <v>325550.61</v>
      </c>
      <c r="F22" s="71">
        <f t="shared" si="1"/>
        <v>107.48263269788232</v>
      </c>
      <c r="G22" s="66"/>
      <c r="H22" s="66"/>
      <c r="I22" s="66"/>
      <c r="J22" s="66"/>
      <c r="K22" s="66"/>
      <c r="L22" s="66"/>
      <c r="M22" s="66"/>
      <c r="N22" s="66"/>
      <c r="O22" s="66"/>
      <c r="P22" s="66"/>
      <c r="Q22" s="66"/>
      <c r="R22" s="66"/>
      <c r="S22" s="66"/>
      <c r="T22" s="66"/>
      <c r="U22" s="66"/>
      <c r="V22" s="66"/>
      <c r="W22" s="66"/>
    </row>
    <row r="23" spans="1:23" ht="12.75" customHeight="1" x14ac:dyDescent="0.2">
      <c r="A23" s="70" t="s">
        <v>2158</v>
      </c>
      <c r="B23" s="65" t="s">
        <v>653</v>
      </c>
      <c r="C23" s="134" t="s">
        <v>2158</v>
      </c>
      <c r="D23" s="192">
        <v>0</v>
      </c>
      <c r="E23" s="192"/>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2159</v>
      </c>
      <c r="B24" s="65" t="s">
        <v>2160</v>
      </c>
      <c r="C24" s="134" t="s">
        <v>2159</v>
      </c>
      <c r="D24" s="192">
        <v>0</v>
      </c>
      <c r="E24" s="192"/>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2161</v>
      </c>
      <c r="B25" s="65" t="s">
        <v>657</v>
      </c>
      <c r="C25" s="134" t="s">
        <v>2161</v>
      </c>
      <c r="D25" s="192">
        <v>544</v>
      </c>
      <c r="E25" s="192">
        <v>544</v>
      </c>
      <c r="F25" s="71">
        <f t="shared" si="1"/>
        <v>100</v>
      </c>
      <c r="G25" s="66"/>
      <c r="H25" s="66"/>
      <c r="I25" s="66"/>
      <c r="J25" s="66"/>
      <c r="K25" s="66"/>
      <c r="L25" s="66"/>
      <c r="M25" s="66"/>
      <c r="N25" s="66"/>
      <c r="O25" s="66"/>
      <c r="P25" s="66"/>
      <c r="Q25" s="66"/>
      <c r="R25" s="66"/>
      <c r="S25" s="66"/>
      <c r="T25" s="66"/>
      <c r="U25" s="66"/>
      <c r="V25" s="66"/>
      <c r="W25" s="66"/>
    </row>
    <row r="26" spans="1:23" ht="12.75" customHeight="1" x14ac:dyDescent="0.2">
      <c r="A26" s="70" t="s">
        <v>2162</v>
      </c>
      <c r="B26" s="65" t="s">
        <v>659</v>
      </c>
      <c r="C26" s="134" t="s">
        <v>2162</v>
      </c>
      <c r="D26" s="192">
        <v>45039.9</v>
      </c>
      <c r="E26" s="192">
        <v>49785.42</v>
      </c>
      <c r="F26" s="71">
        <f t="shared" si="1"/>
        <v>110.53625785137177</v>
      </c>
      <c r="G26" s="66"/>
      <c r="H26" s="66"/>
      <c r="I26" s="66"/>
      <c r="J26" s="66"/>
      <c r="K26" s="66"/>
      <c r="L26" s="66"/>
      <c r="M26" s="66"/>
      <c r="N26" s="66"/>
      <c r="O26" s="66"/>
      <c r="P26" s="66"/>
      <c r="Q26" s="66"/>
      <c r="R26" s="66"/>
      <c r="S26" s="66"/>
      <c r="T26" s="66"/>
      <c r="U26" s="66"/>
      <c r="V26" s="66"/>
      <c r="W26" s="66"/>
    </row>
    <row r="27" spans="1:23" ht="12.75" customHeight="1" x14ac:dyDescent="0.2">
      <c r="A27" s="70" t="s">
        <v>2163</v>
      </c>
      <c r="B27" s="65" t="s">
        <v>662</v>
      </c>
      <c r="C27" s="134" t="s">
        <v>2163</v>
      </c>
      <c r="D27" s="192">
        <v>0</v>
      </c>
      <c r="E27" s="192"/>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2164</v>
      </c>
      <c r="B28" s="65" t="s">
        <v>2165</v>
      </c>
      <c r="C28" s="134" t="s">
        <v>2164</v>
      </c>
      <c r="D28" s="192">
        <v>332360.03000000003</v>
      </c>
      <c r="E28" s="192">
        <v>344500.81</v>
      </c>
      <c r="F28" s="71">
        <f t="shared" si="1"/>
        <v>103.65290013964675</v>
      </c>
      <c r="G28" s="66"/>
      <c r="H28" s="66"/>
      <c r="I28" s="66"/>
      <c r="J28" s="66"/>
      <c r="K28" s="66"/>
      <c r="L28" s="66"/>
      <c r="M28" s="66"/>
      <c r="N28" s="66"/>
      <c r="O28" s="66"/>
      <c r="P28" s="66"/>
      <c r="Q28" s="66"/>
      <c r="R28" s="66"/>
      <c r="S28" s="66"/>
      <c r="T28" s="66"/>
      <c r="U28" s="66"/>
      <c r="V28" s="66"/>
      <c r="W28" s="66"/>
    </row>
    <row r="29" spans="1:23" ht="12.75" customHeight="1" x14ac:dyDescent="0.2">
      <c r="A29" s="72" t="s">
        <v>2166</v>
      </c>
      <c r="B29" s="65" t="s">
        <v>2167</v>
      </c>
      <c r="C29" s="134" t="s">
        <v>2166</v>
      </c>
      <c r="D29" s="79">
        <f t="shared" ref="D29:E29" si="6">SUM(D30:D33)-D34</f>
        <v>152820.97999999998</v>
      </c>
      <c r="E29" s="79">
        <f t="shared" si="6"/>
        <v>137711.75000000003</v>
      </c>
      <c r="F29" s="71">
        <f t="shared" si="1"/>
        <v>90.113117976340718</v>
      </c>
      <c r="G29" s="66"/>
      <c r="H29" s="66"/>
      <c r="I29" s="66"/>
      <c r="J29" s="66"/>
      <c r="K29" s="66"/>
      <c r="L29" s="66"/>
      <c r="M29" s="66"/>
      <c r="N29" s="66"/>
      <c r="O29" s="66"/>
      <c r="P29" s="66"/>
      <c r="Q29" s="66"/>
      <c r="R29" s="66"/>
      <c r="S29" s="66"/>
      <c r="T29" s="66"/>
      <c r="U29" s="66"/>
      <c r="V29" s="66"/>
      <c r="W29" s="66"/>
    </row>
    <row r="30" spans="1:23" ht="12.75" customHeight="1" x14ac:dyDescent="0.2">
      <c r="A30" s="70" t="s">
        <v>2168</v>
      </c>
      <c r="B30" s="65" t="s">
        <v>665</v>
      </c>
      <c r="C30" s="134" t="s">
        <v>2168</v>
      </c>
      <c r="D30" s="192">
        <v>335595.43</v>
      </c>
      <c r="E30" s="192">
        <v>343544.4</v>
      </c>
      <c r="F30" s="71">
        <f t="shared" si="1"/>
        <v>102.36861687896048</v>
      </c>
      <c r="G30" s="66"/>
      <c r="H30" s="66"/>
      <c r="I30" s="66"/>
      <c r="J30" s="66"/>
      <c r="K30" s="66"/>
      <c r="L30" s="66"/>
      <c r="M30" s="66"/>
      <c r="N30" s="66"/>
      <c r="O30" s="66"/>
      <c r="P30" s="66"/>
      <c r="Q30" s="66"/>
      <c r="R30" s="66"/>
      <c r="S30" s="66"/>
      <c r="T30" s="66"/>
      <c r="U30" s="66"/>
      <c r="V30" s="66"/>
      <c r="W30" s="66"/>
    </row>
    <row r="31" spans="1:23" ht="12.75" customHeight="1" x14ac:dyDescent="0.2">
      <c r="A31" s="70" t="s">
        <v>2169</v>
      </c>
      <c r="B31" s="65" t="s">
        <v>2170</v>
      </c>
      <c r="C31" s="134" t="s">
        <v>2169</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2171</v>
      </c>
      <c r="B32" s="65" t="s">
        <v>669</v>
      </c>
      <c r="C32" s="134" t="s">
        <v>2171</v>
      </c>
      <c r="D32" s="192">
        <v>0</v>
      </c>
      <c r="E32" s="192"/>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2172</v>
      </c>
      <c r="B33" s="65" t="s">
        <v>671</v>
      </c>
      <c r="C33" s="134" t="s">
        <v>2172</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2173</v>
      </c>
      <c r="B34" s="65" t="s">
        <v>2174</v>
      </c>
      <c r="C34" s="134" t="s">
        <v>2173</v>
      </c>
      <c r="D34" s="192">
        <v>182774.45</v>
      </c>
      <c r="E34" s="192">
        <v>205832.65</v>
      </c>
      <c r="F34" s="71">
        <f t="shared" si="1"/>
        <v>112.61565826076894</v>
      </c>
      <c r="G34" s="66"/>
      <c r="H34" s="66"/>
      <c r="I34" s="66"/>
      <c r="J34" s="66"/>
      <c r="K34" s="66"/>
      <c r="L34" s="66"/>
      <c r="M34" s="66"/>
      <c r="N34" s="66"/>
      <c r="O34" s="66"/>
      <c r="P34" s="66"/>
      <c r="Q34" s="66"/>
      <c r="R34" s="66"/>
      <c r="S34" s="66"/>
      <c r="T34" s="66"/>
      <c r="U34" s="66"/>
      <c r="V34" s="66"/>
      <c r="W34" s="66"/>
    </row>
    <row r="35" spans="1:23" ht="24" x14ac:dyDescent="0.2">
      <c r="A35" s="72" t="s">
        <v>2175</v>
      </c>
      <c r="B35" s="65" t="s">
        <v>2176</v>
      </c>
      <c r="C35" s="134" t="s">
        <v>2175</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
      <c r="A36" s="70" t="s">
        <v>2177</v>
      </c>
      <c r="B36" s="65" t="s">
        <v>756</v>
      </c>
      <c r="C36" s="134" t="s">
        <v>2177</v>
      </c>
      <c r="D36" s="192">
        <v>0</v>
      </c>
      <c r="E36" s="192"/>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
      <c r="A37" s="70" t="s">
        <v>2178</v>
      </c>
      <c r="B37" s="65" t="s">
        <v>677</v>
      </c>
      <c r="C37" s="134" t="s">
        <v>2178</v>
      </c>
      <c r="D37" s="192">
        <v>0</v>
      </c>
      <c r="E37" s="192"/>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2179</v>
      </c>
      <c r="B38" s="65" t="s">
        <v>679</v>
      </c>
      <c r="C38" s="134" t="s">
        <v>2179</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2180</v>
      </c>
      <c r="B39" s="65" t="s">
        <v>681</v>
      </c>
      <c r="C39" s="134" t="s">
        <v>2180</v>
      </c>
      <c r="D39" s="192">
        <v>0</v>
      </c>
      <c r="E39" s="192"/>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2181</v>
      </c>
      <c r="B40" s="65" t="s">
        <v>2182</v>
      </c>
      <c r="C40" s="134" t="s">
        <v>2181</v>
      </c>
      <c r="D40" s="192">
        <v>0</v>
      </c>
      <c r="E40" s="192"/>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2183</v>
      </c>
      <c r="B41" s="65" t="s">
        <v>2184</v>
      </c>
      <c r="C41" s="134" t="s">
        <v>2183</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2185</v>
      </c>
      <c r="B42" s="65" t="s">
        <v>685</v>
      </c>
      <c r="C42" s="134" t="s">
        <v>2185</v>
      </c>
      <c r="D42" s="192">
        <v>0</v>
      </c>
      <c r="E42" s="192"/>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2186</v>
      </c>
      <c r="B43" s="65" t="s">
        <v>687</v>
      </c>
      <c r="C43" s="134" t="s">
        <v>2186</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2187</v>
      </c>
      <c r="B44" s="65" t="s">
        <v>2188</v>
      </c>
      <c r="C44" s="134" t="s">
        <v>2187</v>
      </c>
      <c r="D44" s="192">
        <v>0</v>
      </c>
      <c r="E44" s="192"/>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2189</v>
      </c>
      <c r="B45" s="65" t="s">
        <v>2190</v>
      </c>
      <c r="C45" s="134" t="s">
        <v>2189</v>
      </c>
      <c r="D45" s="79">
        <f t="shared" ref="D45:E45" si="9">SUM(D46:D49)-D50</f>
        <v>327.42</v>
      </c>
      <c r="E45" s="79">
        <f t="shared" si="9"/>
        <v>327.42</v>
      </c>
      <c r="F45" s="71">
        <f t="shared" si="1"/>
        <v>100</v>
      </c>
      <c r="G45" s="66"/>
      <c r="H45" s="66"/>
      <c r="I45" s="66"/>
      <c r="J45" s="66"/>
      <c r="K45" s="66"/>
      <c r="L45" s="66"/>
      <c r="M45" s="66"/>
      <c r="N45" s="66"/>
      <c r="O45" s="66"/>
      <c r="P45" s="66"/>
      <c r="Q45" s="66"/>
      <c r="R45" s="66"/>
      <c r="S45" s="66"/>
      <c r="T45" s="66"/>
      <c r="U45" s="66"/>
      <c r="V45" s="66"/>
      <c r="W45" s="66"/>
    </row>
    <row r="46" spans="1:23" ht="12.75" customHeight="1" x14ac:dyDescent="0.2">
      <c r="A46" s="70" t="s">
        <v>2191</v>
      </c>
      <c r="B46" s="65" t="s">
        <v>691</v>
      </c>
      <c r="C46" s="134" t="s">
        <v>2191</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2192</v>
      </c>
      <c r="B47" s="65" t="s">
        <v>2193</v>
      </c>
      <c r="C47" s="134" t="s">
        <v>2192</v>
      </c>
      <c r="D47" s="192">
        <v>327.42</v>
      </c>
      <c r="E47" s="192">
        <v>327.42</v>
      </c>
      <c r="F47" s="71">
        <f t="shared" si="1"/>
        <v>100</v>
      </c>
      <c r="G47" s="66"/>
      <c r="H47" s="66"/>
      <c r="I47" s="66"/>
      <c r="J47" s="66"/>
      <c r="K47" s="66"/>
      <c r="L47" s="66"/>
      <c r="M47" s="66"/>
      <c r="N47" s="66"/>
      <c r="O47" s="66"/>
      <c r="P47" s="66"/>
      <c r="Q47" s="66"/>
      <c r="R47" s="66"/>
      <c r="S47" s="66"/>
      <c r="T47" s="66"/>
      <c r="U47" s="66"/>
      <c r="V47" s="66"/>
      <c r="W47" s="66"/>
    </row>
    <row r="48" spans="1:23" ht="12.75" customHeight="1" x14ac:dyDescent="0.2">
      <c r="A48" s="70" t="s">
        <v>2194</v>
      </c>
      <c r="B48" s="65" t="s">
        <v>695</v>
      </c>
      <c r="C48" s="134" t="s">
        <v>2194</v>
      </c>
      <c r="D48" s="192">
        <v>0</v>
      </c>
      <c r="E48" s="192"/>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2195</v>
      </c>
      <c r="B49" s="65" t="s">
        <v>697</v>
      </c>
      <c r="C49" s="134" t="s">
        <v>2195</v>
      </c>
      <c r="D49" s="192">
        <v>0</v>
      </c>
      <c r="E49" s="192"/>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2196</v>
      </c>
      <c r="B50" s="65" t="s">
        <v>2197</v>
      </c>
      <c r="C50" s="134" t="s">
        <v>2196</v>
      </c>
      <c r="D50" s="192">
        <v>0</v>
      </c>
      <c r="E50" s="192"/>
      <c r="F50" s="71" t="str">
        <f t="shared" si="1"/>
        <v>-</v>
      </c>
      <c r="G50" s="66"/>
      <c r="H50" s="66"/>
      <c r="I50" s="66"/>
      <c r="J50" s="66"/>
      <c r="K50" s="66"/>
      <c r="L50" s="66"/>
      <c r="M50" s="66"/>
      <c r="N50" s="66"/>
      <c r="O50" s="66"/>
      <c r="P50" s="66"/>
      <c r="Q50" s="66"/>
      <c r="R50" s="66"/>
      <c r="S50" s="66"/>
      <c r="T50" s="66"/>
      <c r="U50" s="66"/>
      <c r="V50" s="66"/>
      <c r="W50" s="66"/>
    </row>
    <row r="51" spans="1:23" ht="12.75" customHeight="1" x14ac:dyDescent="0.2">
      <c r="A51" s="70" t="s">
        <v>2198</v>
      </c>
      <c r="B51" s="65" t="s">
        <v>2199</v>
      </c>
      <c r="C51" s="134" t="s">
        <v>2198</v>
      </c>
      <c r="D51" s="192">
        <v>0</v>
      </c>
      <c r="E51" s="192"/>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2200</v>
      </c>
      <c r="B52" s="65" t="s">
        <v>2201</v>
      </c>
      <c r="C52" s="134" t="s">
        <v>2200</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2202</v>
      </c>
      <c r="B53" s="65" t="s">
        <v>2203</v>
      </c>
      <c r="C53" s="134" t="s">
        <v>2202</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2204</v>
      </c>
      <c r="B54" s="65" t="s">
        <v>2205</v>
      </c>
      <c r="C54" s="134" t="s">
        <v>2204</v>
      </c>
      <c r="D54" s="192">
        <v>40054.959999999999</v>
      </c>
      <c r="E54" s="192">
        <v>40185.96</v>
      </c>
      <c r="F54" s="71">
        <f t="shared" si="1"/>
        <v>100.32705063243104</v>
      </c>
      <c r="G54" s="66"/>
      <c r="H54" s="66"/>
      <c r="I54" s="66"/>
      <c r="J54" s="66"/>
      <c r="K54" s="66"/>
      <c r="L54" s="66"/>
      <c r="M54" s="66"/>
      <c r="N54" s="66"/>
      <c r="O54" s="66"/>
      <c r="P54" s="66"/>
      <c r="Q54" s="66"/>
      <c r="R54" s="66"/>
      <c r="S54" s="66"/>
      <c r="T54" s="66"/>
      <c r="U54" s="66"/>
      <c r="V54" s="66"/>
      <c r="W54" s="66"/>
    </row>
    <row r="55" spans="1:23" ht="12.75" customHeight="1" x14ac:dyDescent="0.2">
      <c r="A55" s="70" t="s">
        <v>2206</v>
      </c>
      <c r="B55" s="65" t="s">
        <v>2207</v>
      </c>
      <c r="C55" s="134" t="s">
        <v>2206</v>
      </c>
      <c r="D55" s="192">
        <v>40054.959999999999</v>
      </c>
      <c r="E55" s="192">
        <v>40185.96</v>
      </c>
      <c r="F55" s="71">
        <f t="shared" si="1"/>
        <v>100.32705063243104</v>
      </c>
      <c r="G55" s="66"/>
      <c r="H55" s="66"/>
      <c r="I55" s="66"/>
      <c r="J55" s="66"/>
      <c r="K55" s="66"/>
      <c r="L55" s="66"/>
      <c r="M55" s="66"/>
      <c r="N55" s="66"/>
      <c r="O55" s="66"/>
      <c r="P55" s="66"/>
      <c r="Q55" s="66"/>
      <c r="R55" s="66"/>
      <c r="S55" s="66"/>
      <c r="T55" s="66"/>
      <c r="U55" s="66"/>
      <c r="V55" s="66"/>
      <c r="W55" s="66"/>
    </row>
    <row r="56" spans="1:23" ht="12.75" customHeight="1" x14ac:dyDescent="0.2">
      <c r="A56" s="70" t="s">
        <v>2208</v>
      </c>
      <c r="B56" s="65" t="s">
        <v>2209</v>
      </c>
      <c r="C56" s="134" t="s">
        <v>2208</v>
      </c>
      <c r="D56" s="79">
        <f t="shared" ref="D56:E56" si="11">SUM(D57:D62)</f>
        <v>1310.6400000000001</v>
      </c>
      <c r="E56" s="79">
        <f t="shared" si="11"/>
        <v>20685.64</v>
      </c>
      <c r="F56" s="71">
        <f t="shared" si="1"/>
        <v>1578.2854178111454</v>
      </c>
      <c r="G56" s="66"/>
      <c r="H56" s="66"/>
      <c r="I56" s="66"/>
      <c r="J56" s="66"/>
      <c r="K56" s="66"/>
      <c r="L56" s="66"/>
      <c r="M56" s="66"/>
      <c r="N56" s="66"/>
      <c r="O56" s="66"/>
      <c r="P56" s="66"/>
      <c r="Q56" s="66"/>
      <c r="R56" s="66"/>
      <c r="S56" s="66"/>
      <c r="T56" s="66"/>
      <c r="U56" s="66"/>
      <c r="V56" s="66"/>
      <c r="W56" s="66"/>
    </row>
    <row r="57" spans="1:23" ht="12.75" customHeight="1" x14ac:dyDescent="0.2">
      <c r="A57" s="70" t="s">
        <v>2210</v>
      </c>
      <c r="B57" s="65" t="s">
        <v>2211</v>
      </c>
      <c r="C57" s="134" t="s">
        <v>2210</v>
      </c>
      <c r="D57" s="192">
        <v>1310.6400000000001</v>
      </c>
      <c r="E57" s="192">
        <v>1310.6400000000001</v>
      </c>
      <c r="F57" s="71">
        <f t="shared" si="1"/>
        <v>100</v>
      </c>
      <c r="G57" s="66"/>
      <c r="H57" s="66"/>
      <c r="I57" s="66"/>
      <c r="J57" s="66"/>
      <c r="K57" s="66"/>
      <c r="L57" s="66"/>
      <c r="M57" s="66"/>
      <c r="N57" s="66"/>
      <c r="O57" s="66"/>
      <c r="P57" s="66"/>
      <c r="Q57" s="66"/>
      <c r="R57" s="66"/>
      <c r="S57" s="66"/>
      <c r="T57" s="66"/>
      <c r="U57" s="66"/>
      <c r="V57" s="66"/>
      <c r="W57" s="66"/>
    </row>
    <row r="58" spans="1:23" ht="12.75" customHeight="1" x14ac:dyDescent="0.2">
      <c r="A58" s="70" t="s">
        <v>2212</v>
      </c>
      <c r="B58" s="65" t="s">
        <v>2213</v>
      </c>
      <c r="C58" s="134" t="s">
        <v>2212</v>
      </c>
      <c r="D58" s="192">
        <v>0</v>
      </c>
      <c r="E58" s="192"/>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2214</v>
      </c>
      <c r="B59" s="65" t="s">
        <v>2215</v>
      </c>
      <c r="C59" s="134" t="s">
        <v>2214</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2216</v>
      </c>
      <c r="B60" s="65" t="s">
        <v>2217</v>
      </c>
      <c r="C60" s="134" t="s">
        <v>2216</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2218</v>
      </c>
      <c r="B61" s="65" t="s">
        <v>2219</v>
      </c>
      <c r="C61" s="134" t="s">
        <v>2218</v>
      </c>
      <c r="D61" s="192">
        <v>0</v>
      </c>
      <c r="E61" s="192">
        <v>19375</v>
      </c>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2220</v>
      </c>
      <c r="B62" s="65" t="s">
        <v>2221</v>
      </c>
      <c r="C62" s="134" t="s">
        <v>2220</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2222</v>
      </c>
      <c r="B63" s="65" t="s">
        <v>2223</v>
      </c>
      <c r="C63" s="134" t="s">
        <v>2222</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2224</v>
      </c>
      <c r="B64" s="65" t="s">
        <v>2225</v>
      </c>
      <c r="C64" s="134" t="s">
        <v>2224</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2226</v>
      </c>
      <c r="B65" s="65" t="s">
        <v>2227</v>
      </c>
      <c r="C65" s="134" t="s">
        <v>2226</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2228</v>
      </c>
      <c r="B66" s="65" t="s">
        <v>2229</v>
      </c>
      <c r="C66" s="134" t="s">
        <v>2228</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2230</v>
      </c>
      <c r="B67" s="65" t="s">
        <v>2231</v>
      </c>
      <c r="C67" s="134" t="s">
        <v>2230</v>
      </c>
      <c r="D67" s="192">
        <v>0</v>
      </c>
      <c r="E67" s="192"/>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2232</v>
      </c>
      <c r="B68" s="65" t="s">
        <v>2233</v>
      </c>
      <c r="C68" s="134" t="s">
        <v>2232</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2234</v>
      </c>
      <c r="B69" s="65" t="s">
        <v>2235</v>
      </c>
      <c r="C69" s="134" t="s">
        <v>2234</v>
      </c>
      <c r="D69" s="79">
        <f>D70+D82+D88+D119+D135+D147+D165+D171</f>
        <v>28106.149999999998</v>
      </c>
      <c r="E69" s="79">
        <f>E70+E82+E88+E119+E135+E147+E165+E171</f>
        <v>36187.61</v>
      </c>
      <c r="F69" s="71">
        <f t="shared" si="1"/>
        <v>128.75335113489396</v>
      </c>
      <c r="G69" s="66"/>
      <c r="H69" s="66"/>
      <c r="I69" s="66"/>
      <c r="J69" s="66"/>
      <c r="K69" s="66"/>
      <c r="L69" s="66"/>
      <c r="M69" s="66"/>
      <c r="N69" s="66"/>
      <c r="O69" s="66"/>
      <c r="P69" s="66"/>
      <c r="Q69" s="66"/>
      <c r="R69" s="66"/>
      <c r="S69" s="66"/>
      <c r="T69" s="66"/>
      <c r="U69" s="66"/>
      <c r="V69" s="66"/>
      <c r="W69" s="66"/>
    </row>
    <row r="70" spans="1:23" ht="12.75" customHeight="1" x14ac:dyDescent="0.2">
      <c r="A70" s="70" t="s">
        <v>2236</v>
      </c>
      <c r="B70" s="65" t="s">
        <v>2237</v>
      </c>
      <c r="C70" s="134" t="s">
        <v>2236</v>
      </c>
      <c r="D70" s="79">
        <f t="shared" ref="D70:E70" si="12">+D71+D76+D80+D81</f>
        <v>0</v>
      </c>
      <c r="E70" s="79">
        <f t="shared" si="12"/>
        <v>0</v>
      </c>
      <c r="F70" s="71" t="str">
        <f t="shared" si="1"/>
        <v>-</v>
      </c>
      <c r="G70" s="66"/>
      <c r="H70" s="66"/>
      <c r="I70" s="66"/>
      <c r="J70" s="66"/>
      <c r="K70" s="66"/>
      <c r="L70" s="66"/>
      <c r="M70" s="66"/>
      <c r="N70" s="66"/>
      <c r="O70" s="66"/>
      <c r="P70" s="66"/>
      <c r="Q70" s="66"/>
      <c r="R70" s="66"/>
      <c r="S70" s="66"/>
      <c r="T70" s="66"/>
      <c r="U70" s="66"/>
      <c r="V70" s="66"/>
      <c r="W70" s="66"/>
    </row>
    <row r="71" spans="1:23" ht="12.75" customHeight="1" x14ac:dyDescent="0.2">
      <c r="A71" s="70" t="s">
        <v>2238</v>
      </c>
      <c r="B71" s="65" t="s">
        <v>2239</v>
      </c>
      <c r="C71" s="134" t="s">
        <v>2238</v>
      </c>
      <c r="D71" s="79">
        <f t="shared" ref="D71:E71" si="13">SUM(D72:D75)</f>
        <v>0</v>
      </c>
      <c r="E71" s="79">
        <f t="shared" si="13"/>
        <v>0</v>
      </c>
      <c r="F71" s="71" t="str">
        <f t="shared" si="1"/>
        <v>-</v>
      </c>
      <c r="G71" s="66"/>
      <c r="H71" s="66"/>
      <c r="I71" s="66"/>
      <c r="J71" s="66"/>
      <c r="K71" s="66"/>
      <c r="L71" s="66"/>
      <c r="M71" s="66"/>
      <c r="N71" s="66"/>
      <c r="O71" s="66"/>
      <c r="P71" s="66"/>
      <c r="Q71" s="66"/>
      <c r="R71" s="66"/>
      <c r="S71" s="66"/>
      <c r="T71" s="66"/>
      <c r="U71" s="66"/>
      <c r="V71" s="66"/>
      <c r="W71" s="66"/>
    </row>
    <row r="72" spans="1:23" ht="12.75" customHeight="1" x14ac:dyDescent="0.2">
      <c r="A72" s="70" t="s">
        <v>2240</v>
      </c>
      <c r="B72" s="65" t="s">
        <v>2241</v>
      </c>
      <c r="C72" s="134" t="s">
        <v>2240</v>
      </c>
      <c r="D72" s="192">
        <v>0</v>
      </c>
      <c r="E72" s="192"/>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2242</v>
      </c>
      <c r="B73" s="65" t="s">
        <v>2243</v>
      </c>
      <c r="C73" s="134" t="s">
        <v>2242</v>
      </c>
      <c r="D73" s="192">
        <v>0</v>
      </c>
      <c r="E73" s="192"/>
      <c r="F73" s="71" t="str">
        <f t="shared" si="1"/>
        <v>-</v>
      </c>
      <c r="G73" s="66"/>
      <c r="H73" s="66"/>
      <c r="I73" s="66"/>
      <c r="J73" s="66"/>
      <c r="K73" s="66"/>
      <c r="L73" s="66"/>
      <c r="M73" s="66"/>
      <c r="N73" s="66"/>
      <c r="O73" s="66"/>
      <c r="P73" s="66"/>
      <c r="Q73" s="66"/>
      <c r="R73" s="66"/>
      <c r="S73" s="66"/>
      <c r="T73" s="66"/>
      <c r="U73" s="66"/>
      <c r="V73" s="66"/>
      <c r="W73" s="66"/>
    </row>
    <row r="74" spans="1:23" ht="12.75" customHeight="1" x14ac:dyDescent="0.2">
      <c r="A74" s="70" t="s">
        <v>2244</v>
      </c>
      <c r="B74" s="65" t="s">
        <v>2245</v>
      </c>
      <c r="C74" s="134" t="s">
        <v>2244</v>
      </c>
      <c r="D74" s="192">
        <v>0</v>
      </c>
      <c r="E74" s="192"/>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2246</v>
      </c>
      <c r="B75" s="65" t="s">
        <v>2247</v>
      </c>
      <c r="C75" s="134" t="s">
        <v>2246</v>
      </c>
      <c r="D75" s="192">
        <v>0</v>
      </c>
      <c r="E75" s="192"/>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2248</v>
      </c>
      <c r="B76" s="65" t="s">
        <v>2249</v>
      </c>
      <c r="C76" s="134" t="s">
        <v>2248</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2250</v>
      </c>
      <c r="B77" s="65" t="s">
        <v>2251</v>
      </c>
      <c r="C77" s="134" t="s">
        <v>2250</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2252</v>
      </c>
      <c r="B78" s="65" t="s">
        <v>2253</v>
      </c>
      <c r="C78" s="134" t="s">
        <v>2252</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2254</v>
      </c>
      <c r="B79" s="65" t="s">
        <v>2255</v>
      </c>
      <c r="C79" s="134" t="s">
        <v>2254</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2256</v>
      </c>
      <c r="B80" s="65" t="s">
        <v>2257</v>
      </c>
      <c r="C80" s="134" t="s">
        <v>2256</v>
      </c>
      <c r="D80" s="192">
        <v>0</v>
      </c>
      <c r="E80" s="192"/>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
      <c r="A81" s="70" t="s">
        <v>2258</v>
      </c>
      <c r="B81" s="65" t="s">
        <v>2259</v>
      </c>
      <c r="C81" s="134" t="s">
        <v>2258</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2260</v>
      </c>
      <c r="B82" s="65" t="s">
        <v>2261</v>
      </c>
      <c r="C82" s="134" t="s">
        <v>2260</v>
      </c>
      <c r="D82" s="79">
        <f>SUM(D83:D85)-D86+D87</f>
        <v>3353.37</v>
      </c>
      <c r="E82" s="79">
        <f>SUM(E83:E85)-E86+E87</f>
        <v>7570.02</v>
      </c>
      <c r="F82" s="71">
        <f t="shared" si="1"/>
        <v>225.74365489045348</v>
      </c>
      <c r="G82" s="66"/>
      <c r="H82" s="66"/>
      <c r="I82" s="66"/>
      <c r="J82" s="66"/>
      <c r="K82" s="66"/>
      <c r="L82" s="66"/>
      <c r="M82" s="66"/>
      <c r="N82" s="66"/>
      <c r="O82" s="66"/>
      <c r="P82" s="66"/>
      <c r="Q82" s="66"/>
      <c r="R82" s="66"/>
      <c r="S82" s="66"/>
      <c r="T82" s="66"/>
      <c r="U82" s="66"/>
      <c r="V82" s="66"/>
      <c r="W82" s="66"/>
    </row>
    <row r="83" spans="1:23" ht="12.75" customHeight="1" x14ac:dyDescent="0.2">
      <c r="A83" s="70" t="s">
        <v>2262</v>
      </c>
      <c r="B83" s="65" t="s">
        <v>2263</v>
      </c>
      <c r="C83" s="134" t="s">
        <v>2262</v>
      </c>
      <c r="D83" s="192">
        <v>0</v>
      </c>
      <c r="E83" s="192"/>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2264</v>
      </c>
      <c r="B84" s="65" t="s">
        <v>2265</v>
      </c>
      <c r="C84" s="134" t="s">
        <v>2264</v>
      </c>
      <c r="D84" s="192">
        <v>110.17</v>
      </c>
      <c r="E84" s="192">
        <v>313.26</v>
      </c>
      <c r="F84" s="71">
        <f t="shared" si="1"/>
        <v>284.34237995824634</v>
      </c>
      <c r="G84" s="66"/>
      <c r="H84" s="66"/>
      <c r="I84" s="66"/>
      <c r="J84" s="66"/>
      <c r="K84" s="66"/>
      <c r="L84" s="66"/>
      <c r="M84" s="66"/>
      <c r="N84" s="66"/>
      <c r="O84" s="66"/>
      <c r="P84" s="66"/>
      <c r="Q84" s="66"/>
      <c r="R84" s="66"/>
      <c r="S84" s="66"/>
      <c r="T84" s="66"/>
      <c r="U84" s="66"/>
      <c r="V84" s="66"/>
      <c r="W84" s="66"/>
    </row>
    <row r="85" spans="1:23" ht="12.75" customHeight="1" x14ac:dyDescent="0.2">
      <c r="A85" s="70" t="s">
        <v>2266</v>
      </c>
      <c r="B85" s="65" t="s">
        <v>2267</v>
      </c>
      <c r="C85" s="134" t="s">
        <v>2266</v>
      </c>
      <c r="D85" s="192">
        <v>0.71</v>
      </c>
      <c r="E85" s="192">
        <v>181.38</v>
      </c>
      <c r="F85" s="71" t="str">
        <f t="shared" si="1"/>
        <v>&gt;&gt;100</v>
      </c>
      <c r="G85" s="66"/>
      <c r="H85" s="66"/>
      <c r="I85" s="66"/>
      <c r="J85" s="66"/>
      <c r="K85" s="66"/>
      <c r="L85" s="66"/>
      <c r="M85" s="66"/>
      <c r="N85" s="66"/>
      <c r="O85" s="66"/>
      <c r="P85" s="66"/>
      <c r="Q85" s="66"/>
      <c r="R85" s="66"/>
      <c r="S85" s="66"/>
      <c r="T85" s="66"/>
      <c r="U85" s="66"/>
      <c r="V85" s="66"/>
      <c r="W85" s="66"/>
    </row>
    <row r="86" spans="1:23" ht="24" x14ac:dyDescent="0.2">
      <c r="A86" s="70" t="s">
        <v>2268</v>
      </c>
      <c r="B86" s="65" t="s">
        <v>2269</v>
      </c>
      <c r="C86" s="134" t="s">
        <v>2268</v>
      </c>
      <c r="D86" s="192">
        <v>0</v>
      </c>
      <c r="E86" s="192"/>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2270</v>
      </c>
      <c r="B87" s="65" t="s">
        <v>2271</v>
      </c>
      <c r="C87" s="134" t="s">
        <v>2270</v>
      </c>
      <c r="D87" s="192">
        <v>3242.49</v>
      </c>
      <c r="E87" s="192">
        <v>7075.38</v>
      </c>
      <c r="F87" s="71">
        <f t="shared" si="1"/>
        <v>218.208228861153</v>
      </c>
      <c r="G87" s="66"/>
      <c r="H87" s="66"/>
      <c r="I87" s="66"/>
      <c r="J87" s="66"/>
      <c r="K87" s="66"/>
      <c r="L87" s="66"/>
      <c r="M87" s="66"/>
      <c r="N87" s="66"/>
      <c r="O87" s="66"/>
      <c r="P87" s="66"/>
      <c r="Q87" s="66"/>
      <c r="R87" s="66"/>
      <c r="S87" s="66"/>
      <c r="T87" s="66"/>
      <c r="U87" s="66"/>
      <c r="V87" s="66"/>
      <c r="W87" s="66"/>
    </row>
    <row r="88" spans="1:23" ht="12.75" customHeight="1" x14ac:dyDescent="0.2">
      <c r="A88" s="70" t="s">
        <v>2272</v>
      </c>
      <c r="B88" s="65" t="s">
        <v>2273</v>
      </c>
      <c r="C88" s="134" t="s">
        <v>2272</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2274</v>
      </c>
      <c r="C89" s="134" t="s">
        <v>2275</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2276</v>
      </c>
      <c r="B90" s="65" t="s">
        <v>2277</v>
      </c>
      <c r="C90" s="134" t="s">
        <v>2276</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2278</v>
      </c>
      <c r="B91" s="65" t="s">
        <v>2279</v>
      </c>
      <c r="C91" s="134" t="s">
        <v>2278</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2280</v>
      </c>
      <c r="B92" s="65" t="s">
        <v>2281</v>
      </c>
      <c r="C92" s="134" t="s">
        <v>2280</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2282</v>
      </c>
      <c r="B93" s="65" t="s">
        <v>2283</v>
      </c>
      <c r="C93" s="134" t="s">
        <v>2282</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2284</v>
      </c>
      <c r="B94" s="65" t="s">
        <v>2285</v>
      </c>
      <c r="C94" s="134" t="s">
        <v>2284</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2286</v>
      </c>
      <c r="B95" s="65" t="s">
        <v>2287</v>
      </c>
      <c r="C95" s="134" t="s">
        <v>2286</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2288</v>
      </c>
      <c r="B96" s="65" t="s">
        <v>2289</v>
      </c>
      <c r="C96" s="134" t="s">
        <v>2288</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2290</v>
      </c>
      <c r="B97" s="65" t="s">
        <v>2291</v>
      </c>
      <c r="C97" s="134" t="s">
        <v>2290</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2292</v>
      </c>
      <c r="B98" s="65" t="s">
        <v>2293</v>
      </c>
      <c r="C98" s="134" t="s">
        <v>2292</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2294</v>
      </c>
      <c r="B99" s="65" t="s">
        <v>2295</v>
      </c>
      <c r="C99" s="134" t="s">
        <v>2294</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2296</v>
      </c>
      <c r="B100" s="65" t="s">
        <v>2297</v>
      </c>
      <c r="C100" s="134" t="s">
        <v>2296</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2298</v>
      </c>
      <c r="B101" s="65" t="s">
        <v>2299</v>
      </c>
      <c r="C101" s="134" t="s">
        <v>2298</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2300</v>
      </c>
      <c r="B102" s="65" t="s">
        <v>2301</v>
      </c>
      <c r="C102" s="134" t="s">
        <v>2300</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2302</v>
      </c>
      <c r="B103" s="65" t="s">
        <v>2303</v>
      </c>
      <c r="C103" s="134" t="s">
        <v>2302</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2304</v>
      </c>
      <c r="B104" s="65" t="s">
        <v>2305</v>
      </c>
      <c r="C104" s="134" t="s">
        <v>2304</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2306</v>
      </c>
      <c r="B105" s="65" t="s">
        <v>2307</v>
      </c>
      <c r="C105" s="134" t="s">
        <v>2306</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2308</v>
      </c>
      <c r="B106" s="65" t="s">
        <v>2309</v>
      </c>
      <c r="C106" s="134" t="s">
        <v>2308</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2310</v>
      </c>
      <c r="C107" s="134" t="s">
        <v>2311</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2312</v>
      </c>
      <c r="B108" s="65" t="s">
        <v>2313</v>
      </c>
      <c r="C108" s="134" t="s">
        <v>2312</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2314</v>
      </c>
      <c r="B109" s="65" t="s">
        <v>2315</v>
      </c>
      <c r="C109" s="134" t="s">
        <v>2314</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2316</v>
      </c>
      <c r="B110" s="65" t="s">
        <v>2317</v>
      </c>
      <c r="C110" s="134" t="s">
        <v>2316</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2318</v>
      </c>
      <c r="B111" s="65" t="s">
        <v>2319</v>
      </c>
      <c r="C111" s="134" t="s">
        <v>2318</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2320</v>
      </c>
      <c r="B112" s="65" t="s">
        <v>2321</v>
      </c>
      <c r="C112" s="134" t="s">
        <v>2320</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2322</v>
      </c>
      <c r="B113" s="65" t="s">
        <v>2323</v>
      </c>
      <c r="C113" s="134" t="s">
        <v>2322</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2324</v>
      </c>
      <c r="B114" s="65" t="s">
        <v>2325</v>
      </c>
      <c r="C114" s="134" t="s">
        <v>2324</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2326</v>
      </c>
      <c r="B115" s="65" t="s">
        <v>2327</v>
      </c>
      <c r="C115" s="134" t="s">
        <v>2326</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2328</v>
      </c>
      <c r="B116" s="65" t="s">
        <v>2329</v>
      </c>
      <c r="C116" s="134" t="s">
        <v>2328</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2330</v>
      </c>
      <c r="B117" s="65" t="s">
        <v>2331</v>
      </c>
      <c r="C117" s="134" t="s">
        <v>2330</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2332</v>
      </c>
      <c r="B118" s="65" t="s">
        <v>2333</v>
      </c>
      <c r="C118" s="134" t="s">
        <v>2332</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2334</v>
      </c>
      <c r="B119" s="65" t="s">
        <v>2335</v>
      </c>
      <c r="C119" s="134" t="s">
        <v>2334</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2336</v>
      </c>
      <c r="C120" s="134" t="s">
        <v>2337</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2338</v>
      </c>
      <c r="B121" s="65" t="s">
        <v>2339</v>
      </c>
      <c r="C121" s="134" t="s">
        <v>2338</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2340</v>
      </c>
      <c r="B122" s="65" t="s">
        <v>2341</v>
      </c>
      <c r="C122" s="134" t="s">
        <v>2340</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2342</v>
      </c>
      <c r="B123" s="65" t="s">
        <v>2343</v>
      </c>
      <c r="C123" s="134" t="s">
        <v>2342</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2344</v>
      </c>
      <c r="B124" s="65" t="s">
        <v>2345</v>
      </c>
      <c r="C124" s="134" t="s">
        <v>2344</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2346</v>
      </c>
      <c r="B125" s="65" t="s">
        <v>2347</v>
      </c>
      <c r="C125" s="134" t="s">
        <v>2346</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2348</v>
      </c>
      <c r="B126" s="65" t="s">
        <v>2349</v>
      </c>
      <c r="C126" s="134" t="s">
        <v>2348</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2350</v>
      </c>
      <c r="C127" s="134" t="s">
        <v>2351</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2352</v>
      </c>
      <c r="B128" s="65" t="s">
        <v>2339</v>
      </c>
      <c r="C128" s="134" t="s">
        <v>2352</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2353</v>
      </c>
      <c r="B129" s="65" t="s">
        <v>2341</v>
      </c>
      <c r="C129" s="134" t="s">
        <v>2353</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2354</v>
      </c>
      <c r="B130" s="65" t="s">
        <v>2343</v>
      </c>
      <c r="C130" s="134" t="s">
        <v>2354</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2355</v>
      </c>
      <c r="B131" s="65" t="s">
        <v>2345</v>
      </c>
      <c r="C131" s="134" t="s">
        <v>2355</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2356</v>
      </c>
      <c r="B132" s="65" t="s">
        <v>2347</v>
      </c>
      <c r="C132" s="134" t="s">
        <v>2356</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2357</v>
      </c>
      <c r="B133" s="65" t="s">
        <v>2349</v>
      </c>
      <c r="C133" s="134" t="s">
        <v>2357</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2358</v>
      </c>
      <c r="B134" s="65" t="s">
        <v>2359</v>
      </c>
      <c r="C134" s="134" t="s">
        <v>2358</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2360</v>
      </c>
      <c r="B135" s="65" t="s">
        <v>2361</v>
      </c>
      <c r="C135" s="134" t="s">
        <v>2360</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2362</v>
      </c>
      <c r="C136" s="134" t="s">
        <v>2363</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2364</v>
      </c>
      <c r="B137" s="65" t="s">
        <v>921</v>
      </c>
      <c r="C137" s="134" t="s">
        <v>2364</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2365</v>
      </c>
      <c r="B138" s="65" t="s">
        <v>923</v>
      </c>
      <c r="C138" s="134" t="s">
        <v>2365</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2366</v>
      </c>
      <c r="B139" s="65" t="s">
        <v>925</v>
      </c>
      <c r="C139" s="134" t="s">
        <v>2366</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2367</v>
      </c>
      <c r="B140" s="65" t="s">
        <v>1131</v>
      </c>
      <c r="C140" s="134" t="s">
        <v>2367</v>
      </c>
      <c r="D140" s="192">
        <v>0</v>
      </c>
      <c r="E140" s="192"/>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2368</v>
      </c>
      <c r="B141" s="182" t="s">
        <v>1135</v>
      </c>
      <c r="C141" s="134" t="s">
        <v>2368</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2369</v>
      </c>
      <c r="B142" s="65" t="s">
        <v>937</v>
      </c>
      <c r="C142" s="134" t="s">
        <v>2369</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2370</v>
      </c>
      <c r="C143" s="134" t="s">
        <v>2371</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2372</v>
      </c>
      <c r="B144" s="65" t="s">
        <v>1137</v>
      </c>
      <c r="C144" s="134" t="s">
        <v>2372</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2373</v>
      </c>
      <c r="B145" s="65" t="s">
        <v>939</v>
      </c>
      <c r="C145" s="134" t="s">
        <v>2373</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2374</v>
      </c>
      <c r="B146" s="65" t="s">
        <v>2375</v>
      </c>
      <c r="C146" s="134" t="s">
        <v>2374</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2376</v>
      </c>
      <c r="B147" s="65" t="s">
        <v>2377</v>
      </c>
      <c r="C147" s="134" t="s">
        <v>2376</v>
      </c>
      <c r="D147" s="79">
        <f t="shared" ref="D147:E147" si="24">SUM(D148:D150)+SUM(D159:D163)-D164</f>
        <v>24752.78</v>
      </c>
      <c r="E147" s="79">
        <f t="shared" si="24"/>
        <v>28387.59</v>
      </c>
      <c r="F147" s="71">
        <f t="shared" si="1"/>
        <v>114.68445160503184</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2378</v>
      </c>
      <c r="B148" s="65" t="s">
        <v>2379</v>
      </c>
      <c r="C148" s="134" t="s">
        <v>2378</v>
      </c>
      <c r="D148" s="192">
        <v>0</v>
      </c>
      <c r="E148" s="192"/>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2380</v>
      </c>
      <c r="B149" s="65" t="s">
        <v>2381</v>
      </c>
      <c r="C149" s="134" t="s">
        <v>2380</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2382</v>
      </c>
      <c r="B150" s="65" t="s">
        <v>2383</v>
      </c>
      <c r="C150" s="134" t="s">
        <v>2382</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2384</v>
      </c>
      <c r="B151" s="65" t="s">
        <v>2385</v>
      </c>
      <c r="C151" s="134" t="s">
        <v>2384</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2386</v>
      </c>
      <c r="B152" s="65" t="s">
        <v>2387</v>
      </c>
      <c r="C152" s="134" t="s">
        <v>2386</v>
      </c>
      <c r="D152" s="192">
        <v>0</v>
      </c>
      <c r="E152" s="192"/>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2388</v>
      </c>
      <c r="B153" s="65" t="s">
        <v>2389</v>
      </c>
      <c r="C153" s="134" t="s">
        <v>2388</v>
      </c>
      <c r="D153" s="192">
        <v>0</v>
      </c>
      <c r="E153" s="192"/>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2390</v>
      </c>
      <c r="B154" s="65" t="s">
        <v>2391</v>
      </c>
      <c r="C154" s="134" t="s">
        <v>2390</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2392</v>
      </c>
      <c r="B155" s="65" t="s">
        <v>2393</v>
      </c>
      <c r="C155" s="134" t="s">
        <v>2392</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2394</v>
      </c>
      <c r="B156" s="65" t="s">
        <v>2395</v>
      </c>
      <c r="C156" s="134" t="s">
        <v>2394</v>
      </c>
      <c r="D156" s="192">
        <v>0</v>
      </c>
      <c r="E156" s="192"/>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2396</v>
      </c>
      <c r="B157" s="65" t="s">
        <v>2397</v>
      </c>
      <c r="C157" s="134" t="s">
        <v>2396</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2398</v>
      </c>
      <c r="B158" s="65" t="s">
        <v>2399</v>
      </c>
      <c r="C158" s="134" t="s">
        <v>2398</v>
      </c>
      <c r="D158" s="192">
        <v>0</v>
      </c>
      <c r="E158" s="192"/>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2400</v>
      </c>
      <c r="B159" s="65" t="s">
        <v>2401</v>
      </c>
      <c r="C159" s="134" t="s">
        <v>2400</v>
      </c>
      <c r="D159" s="192">
        <v>0</v>
      </c>
      <c r="E159" s="192"/>
      <c r="F159" s="71" t="str">
        <f t="shared" si="1"/>
        <v>-</v>
      </c>
      <c r="G159" s="137"/>
      <c r="H159" s="66"/>
      <c r="I159" s="66"/>
      <c r="J159" s="66"/>
      <c r="K159" s="66"/>
      <c r="L159" s="66"/>
      <c r="M159" s="66"/>
      <c r="N159" s="66"/>
      <c r="O159" s="66"/>
      <c r="P159" s="66"/>
      <c r="Q159" s="66"/>
      <c r="R159" s="66"/>
      <c r="S159" s="66"/>
      <c r="T159" s="66"/>
      <c r="U159" s="66"/>
      <c r="V159" s="66"/>
      <c r="W159" s="66"/>
    </row>
    <row r="160" spans="1:23" ht="24" x14ac:dyDescent="0.2">
      <c r="A160" s="70" t="s">
        <v>2402</v>
      </c>
      <c r="B160" s="182" t="s">
        <v>2403</v>
      </c>
      <c r="C160" s="134" t="s">
        <v>2402</v>
      </c>
      <c r="D160" s="192">
        <v>0</v>
      </c>
      <c r="E160" s="192"/>
      <c r="F160" s="71" t="str">
        <f t="shared" si="1"/>
        <v>-</v>
      </c>
      <c r="G160" s="66"/>
      <c r="H160" s="66"/>
      <c r="I160" s="66"/>
      <c r="J160" s="66"/>
      <c r="K160" s="66"/>
      <c r="L160" s="66"/>
      <c r="M160" s="66"/>
      <c r="N160" s="66"/>
      <c r="O160" s="66"/>
      <c r="P160" s="66"/>
      <c r="Q160" s="66"/>
      <c r="R160" s="66"/>
      <c r="S160" s="66"/>
      <c r="T160" s="66"/>
      <c r="U160" s="66"/>
      <c r="V160" s="66"/>
      <c r="W160" s="66"/>
    </row>
    <row r="161" spans="1:23" ht="24" x14ac:dyDescent="0.2">
      <c r="A161" s="70" t="s">
        <v>2404</v>
      </c>
      <c r="B161" s="65" t="s">
        <v>2405</v>
      </c>
      <c r="C161" s="134" t="s">
        <v>2404</v>
      </c>
      <c r="D161" s="192">
        <v>7606.56</v>
      </c>
      <c r="E161" s="192">
        <v>10822.69</v>
      </c>
      <c r="F161" s="71">
        <f t="shared" si="1"/>
        <v>142.28100481689489</v>
      </c>
      <c r="G161" s="66"/>
      <c r="H161" s="66"/>
      <c r="I161" s="66"/>
      <c r="J161" s="66"/>
      <c r="K161" s="66"/>
      <c r="L161" s="66"/>
      <c r="M161" s="66"/>
      <c r="N161" s="66"/>
      <c r="O161" s="66"/>
      <c r="P161" s="66"/>
      <c r="Q161" s="66"/>
      <c r="R161" s="66"/>
      <c r="S161" s="66"/>
      <c r="T161" s="66"/>
      <c r="U161" s="66"/>
      <c r="V161" s="66"/>
      <c r="W161" s="66"/>
    </row>
    <row r="162" spans="1:23" ht="24" x14ac:dyDescent="0.2">
      <c r="A162" s="70" t="s">
        <v>2406</v>
      </c>
      <c r="B162" s="65" t="s">
        <v>2407</v>
      </c>
      <c r="C162" s="134" t="s">
        <v>2406</v>
      </c>
      <c r="D162" s="192">
        <v>17302.8</v>
      </c>
      <c r="E162" s="192">
        <v>17681.03</v>
      </c>
      <c r="F162" s="71">
        <f t="shared" si="1"/>
        <v>102.1859467831796</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2408</v>
      </c>
      <c r="B163" s="65" t="s">
        <v>2409</v>
      </c>
      <c r="C163" s="134" t="s">
        <v>2408</v>
      </c>
      <c r="D163" s="192">
        <v>0</v>
      </c>
      <c r="E163" s="192"/>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2410</v>
      </c>
      <c r="B164" s="65" t="s">
        <v>2411</v>
      </c>
      <c r="C164" s="134" t="s">
        <v>2410</v>
      </c>
      <c r="D164" s="192">
        <v>156.58000000000001</v>
      </c>
      <c r="E164" s="192">
        <v>116.13</v>
      </c>
      <c r="F164" s="71">
        <f t="shared" si="1"/>
        <v>74.166560224805195</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2412</v>
      </c>
      <c r="B165" s="65" t="s">
        <v>2413</v>
      </c>
      <c r="C165" s="134" t="s">
        <v>2412</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2414</v>
      </c>
      <c r="B166" s="65" t="s">
        <v>2415</v>
      </c>
      <c r="C166" s="134" t="s">
        <v>2414</v>
      </c>
      <c r="D166" s="192">
        <v>0</v>
      </c>
      <c r="E166" s="192"/>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2416</v>
      </c>
      <c r="B167" s="65" t="s">
        <v>2417</v>
      </c>
      <c r="C167" s="134" t="s">
        <v>2416</v>
      </c>
      <c r="D167" s="192">
        <v>0</v>
      </c>
      <c r="E167" s="192"/>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2418</v>
      </c>
      <c r="B168" s="65" t="s">
        <v>2419</v>
      </c>
      <c r="C168" s="134" t="s">
        <v>2418</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2420</v>
      </c>
      <c r="B169" s="65" t="s">
        <v>2421</v>
      </c>
      <c r="C169" s="134" t="s">
        <v>2420</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2422</v>
      </c>
      <c r="B170" s="65" t="s">
        <v>2423</v>
      </c>
      <c r="C170" s="134" t="s">
        <v>2422</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1251</v>
      </c>
      <c r="B171" s="65" t="s">
        <v>2424</v>
      </c>
      <c r="C171" s="134" t="s">
        <v>1251</v>
      </c>
      <c r="D171" s="79">
        <f t="shared" ref="D171:E171" si="27">SUM(D172:D174)</f>
        <v>0</v>
      </c>
      <c r="E171" s="79">
        <f t="shared" si="27"/>
        <v>230</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2425</v>
      </c>
      <c r="B172" s="65" t="s">
        <v>2426</v>
      </c>
      <c r="C172" s="134" t="s">
        <v>2425</v>
      </c>
      <c r="D172" s="192">
        <v>0</v>
      </c>
      <c r="E172" s="192">
        <v>230</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2427</v>
      </c>
      <c r="B173" s="65" t="s">
        <v>2428</v>
      </c>
      <c r="C173" s="134" t="s">
        <v>2427</v>
      </c>
      <c r="D173" s="192">
        <v>0</v>
      </c>
      <c r="E173" s="192"/>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2429</v>
      </c>
      <c r="B174" s="65" t="s">
        <v>2430</v>
      </c>
      <c r="C174" s="134" t="s">
        <v>2429</v>
      </c>
      <c r="D174" s="192">
        <v>0</v>
      </c>
      <c r="E174" s="192"/>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2431</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2432</v>
      </c>
      <c r="C176" s="134" t="s">
        <v>2433</v>
      </c>
      <c r="D176" s="79">
        <f>D177+D251</f>
        <v>982977.29000000015</v>
      </c>
      <c r="E176" s="79">
        <f>E177+E251</f>
        <v>991515.26</v>
      </c>
      <c r="F176" s="71">
        <f t="shared" si="1"/>
        <v>100.86858263022536</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2434</v>
      </c>
      <c r="B177" s="65" t="s">
        <v>2435</v>
      </c>
      <c r="C177" s="134" t="s">
        <v>2434</v>
      </c>
      <c r="D177" s="79">
        <f>D178+D197+D203+D219+D247+D248</f>
        <v>114514.4</v>
      </c>
      <c r="E177" s="79">
        <f>E178+E197+E203+E219+E247+E248</f>
        <v>155071.14000000001</v>
      </c>
      <c r="F177" s="71">
        <f t="shared" si="1"/>
        <v>135.41627952467115</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2436</v>
      </c>
      <c r="B178" s="65" t="s">
        <v>2437</v>
      </c>
      <c r="C178" s="134" t="s">
        <v>2436</v>
      </c>
      <c r="D178" s="79">
        <f>SUM(D179:D181)+D185+D186+SUM(D194:D196)</f>
        <v>105052.04999999999</v>
      </c>
      <c r="E178" s="79">
        <f>SUM(E179:E181)+E185+E186+SUM(E194:E196)</f>
        <v>127670.8</v>
      </c>
      <c r="F178" s="71">
        <f t="shared" si="1"/>
        <v>121.53099344563006</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2438</v>
      </c>
      <c r="B179" s="65" t="s">
        <v>2439</v>
      </c>
      <c r="C179" s="134" t="s">
        <v>2438</v>
      </c>
      <c r="D179" s="192">
        <v>90138.95</v>
      </c>
      <c r="E179" s="192">
        <v>106266.16</v>
      </c>
      <c r="F179" s="71">
        <f t="shared" si="1"/>
        <v>117.89149973457647</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2440</v>
      </c>
      <c r="B180" s="65" t="s">
        <v>2441</v>
      </c>
      <c r="C180" s="134" t="s">
        <v>2440</v>
      </c>
      <c r="D180" s="192">
        <v>13315.37</v>
      </c>
      <c r="E180" s="192">
        <v>14728.44</v>
      </c>
      <c r="F180" s="71">
        <f t="shared" si="1"/>
        <v>110.61232245142267</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2442</v>
      </c>
      <c r="B181" s="65" t="s">
        <v>2443</v>
      </c>
      <c r="C181" s="134" t="s">
        <v>2442</v>
      </c>
      <c r="D181" s="79">
        <f t="shared" ref="D181:E181" si="28">SUM(D182:D184)</f>
        <v>40.04</v>
      </c>
      <c r="E181" s="79">
        <f t="shared" si="28"/>
        <v>0</v>
      </c>
      <c r="F181" s="71">
        <f t="shared" si="1"/>
        <v>0</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2444</v>
      </c>
      <c r="B182" s="65" t="s">
        <v>2445</v>
      </c>
      <c r="C182" s="134" t="s">
        <v>2444</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2446</v>
      </c>
      <c r="B183" s="65" t="s">
        <v>2447</v>
      </c>
      <c r="C183" s="134" t="s">
        <v>2446</v>
      </c>
      <c r="D183" s="192">
        <v>40.04</v>
      </c>
      <c r="E183" s="192"/>
      <c r="F183" s="71">
        <f t="shared" si="1"/>
        <v>0</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2448</v>
      </c>
      <c r="B184" s="65" t="s">
        <v>2449</v>
      </c>
      <c r="C184" s="134" t="s">
        <v>2448</v>
      </c>
      <c r="D184" s="192">
        <v>0</v>
      </c>
      <c r="E184" s="192"/>
      <c r="F184" s="71" t="str">
        <f t="shared" si="1"/>
        <v>-</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2450</v>
      </c>
      <c r="B185" s="65" t="s">
        <v>2451</v>
      </c>
      <c r="C185" s="134" t="s">
        <v>2450</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2452</v>
      </c>
      <c r="B186" s="65" t="s">
        <v>2453</v>
      </c>
      <c r="C186" s="134" t="s">
        <v>2452</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2454</v>
      </c>
      <c r="B187" s="65" t="s">
        <v>2455</v>
      </c>
      <c r="C187" s="134" t="s">
        <v>2454</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2456</v>
      </c>
      <c r="B188" s="65" t="s">
        <v>2457</v>
      </c>
      <c r="C188" s="134" t="s">
        <v>2456</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2458</v>
      </c>
      <c r="B189" s="65" t="s">
        <v>2459</v>
      </c>
      <c r="C189" s="134" t="s">
        <v>2458</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2460</v>
      </c>
      <c r="B190" s="65" t="s">
        <v>2461</v>
      </c>
      <c r="C190" s="134" t="s">
        <v>2460</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2462</v>
      </c>
      <c r="B191" s="65" t="s">
        <v>2463</v>
      </c>
      <c r="C191" s="134" t="s">
        <v>2462</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2464</v>
      </c>
      <c r="B192" s="65" t="s">
        <v>2465</v>
      </c>
      <c r="C192" s="134" t="s">
        <v>2464</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2466</v>
      </c>
      <c r="B193" s="65" t="s">
        <v>2467</v>
      </c>
      <c r="C193" s="134" t="s">
        <v>2466</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2468</v>
      </c>
      <c r="B194" s="65" t="s">
        <v>2469</v>
      </c>
      <c r="C194" s="134" t="s">
        <v>2468</v>
      </c>
      <c r="D194" s="192">
        <v>0</v>
      </c>
      <c r="E194" s="192"/>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2470</v>
      </c>
      <c r="B195" s="65" t="s">
        <v>2471</v>
      </c>
      <c r="C195" s="134" t="s">
        <v>2470</v>
      </c>
      <c r="D195" s="192">
        <v>0</v>
      </c>
      <c r="E195" s="192"/>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2472</v>
      </c>
      <c r="B196" s="65" t="s">
        <v>2473</v>
      </c>
      <c r="C196" s="134" t="s">
        <v>2472</v>
      </c>
      <c r="D196" s="192">
        <v>1557.69</v>
      </c>
      <c r="E196" s="192">
        <v>6676.2</v>
      </c>
      <c r="F196" s="71">
        <f t="shared" si="1"/>
        <v>428.59619051287484</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2474</v>
      </c>
      <c r="B197" s="65" t="s">
        <v>2475</v>
      </c>
      <c r="C197" s="134" t="s">
        <v>2474</v>
      </c>
      <c r="D197" s="79">
        <f>SUM(D198:D202)</f>
        <v>964.35</v>
      </c>
      <c r="E197" s="79">
        <f>SUM(E198:E202)</f>
        <v>22949.56</v>
      </c>
      <c r="F197" s="71">
        <f t="shared" si="1"/>
        <v>2379.7957173225491</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2476</v>
      </c>
      <c r="B198" s="65" t="s">
        <v>2477</v>
      </c>
      <c r="C198" s="134" t="s">
        <v>2476</v>
      </c>
      <c r="D198" s="192">
        <v>0</v>
      </c>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2478</v>
      </c>
      <c r="B199" s="65" t="s">
        <v>2479</v>
      </c>
      <c r="C199" s="134" t="s">
        <v>2478</v>
      </c>
      <c r="D199" s="192">
        <v>964.35</v>
      </c>
      <c r="E199" s="192">
        <v>22949.56</v>
      </c>
      <c r="F199" s="71">
        <f t="shared" ref="F199:F202" si="30">IF(D199&gt;0,IF(E199/D199&gt;=100,"&gt;&gt;100",E199/D199*100),"-")</f>
        <v>2379.7957173225491</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2480</v>
      </c>
      <c r="B200" s="65" t="s">
        <v>2481</v>
      </c>
      <c r="C200" s="134" t="s">
        <v>2480</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2482</v>
      </c>
      <c r="B201" s="65" t="s">
        <v>2483</v>
      </c>
      <c r="C201" s="134" t="s">
        <v>2482</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2484</v>
      </c>
      <c r="B202" s="65" t="s">
        <v>2485</v>
      </c>
      <c r="C202" s="134" t="s">
        <v>2484</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2490</v>
      </c>
      <c r="B205" s="65" t="s">
        <v>2491</v>
      </c>
      <c r="C205" s="134" t="s">
        <v>2490</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2492</v>
      </c>
      <c r="B206" s="65" t="s">
        <v>2493</v>
      </c>
      <c r="C206" s="134" t="s">
        <v>2492</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2494</v>
      </c>
      <c r="B207" s="65" t="s">
        <v>2495</v>
      </c>
      <c r="C207" s="134" t="s">
        <v>2494</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2496</v>
      </c>
      <c r="B208" s="65" t="s">
        <v>2497</v>
      </c>
      <c r="C208" s="134" t="s">
        <v>2496</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2498</v>
      </c>
      <c r="B209" s="65" t="s">
        <v>2499</v>
      </c>
      <c r="C209" s="134" t="s">
        <v>2498</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2500</v>
      </c>
      <c r="B210" s="65" t="s">
        <v>2501</v>
      </c>
      <c r="C210" s="134" t="s">
        <v>2500</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2504</v>
      </c>
      <c r="B212" s="65" t="s">
        <v>2491</v>
      </c>
      <c r="C212" s="134" t="s">
        <v>2504</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2505</v>
      </c>
      <c r="B213" s="65" t="s">
        <v>2493</v>
      </c>
      <c r="C213" s="134" t="s">
        <v>2505</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2506</v>
      </c>
      <c r="B214" s="65" t="s">
        <v>2495</v>
      </c>
      <c r="C214" s="134" t="s">
        <v>2506</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2507</v>
      </c>
      <c r="B215" s="65" t="s">
        <v>2497</v>
      </c>
      <c r="C215" s="134" t="s">
        <v>2507</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2508</v>
      </c>
      <c r="B216" s="65" t="s">
        <v>2499</v>
      </c>
      <c r="C216" s="134" t="s">
        <v>2508</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2509</v>
      </c>
      <c r="B217" s="65" t="s">
        <v>2501</v>
      </c>
      <c r="C217" s="134" t="s">
        <v>2509</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2510</v>
      </c>
      <c r="B218" s="65" t="s">
        <v>2511</v>
      </c>
      <c r="C218" s="134" t="s">
        <v>2510</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2512</v>
      </c>
      <c r="B219" s="65" t="s">
        <v>2513</v>
      </c>
      <c r="C219" s="134" t="s">
        <v>2512</v>
      </c>
      <c r="D219" s="79">
        <f t="shared" ref="D219:E219" si="34">D220+D237</f>
        <v>6220.59</v>
      </c>
      <c r="E219" s="79">
        <f t="shared" si="34"/>
        <v>0</v>
      </c>
      <c r="F219" s="71">
        <f t="shared" si="1"/>
        <v>0</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2514</v>
      </c>
      <c r="C220" s="134" t="s">
        <v>2515</v>
      </c>
      <c r="D220" s="79">
        <f t="shared" ref="D220:E220" si="35">SUM(D221:D236)</f>
        <v>6220.59</v>
      </c>
      <c r="E220" s="79">
        <f t="shared" si="35"/>
        <v>0</v>
      </c>
      <c r="F220" s="71">
        <f t="shared" si="1"/>
        <v>0</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2516</v>
      </c>
      <c r="B221" s="65" t="s">
        <v>2517</v>
      </c>
      <c r="C221" s="134" t="s">
        <v>2516</v>
      </c>
      <c r="D221" s="192">
        <v>0</v>
      </c>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2518</v>
      </c>
      <c r="B222" s="65" t="s">
        <v>2519</v>
      </c>
      <c r="C222" s="134" t="s">
        <v>2518</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2520</v>
      </c>
      <c r="B223" s="65" t="s">
        <v>2521</v>
      </c>
      <c r="C223" s="134" t="s">
        <v>2520</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2522</v>
      </c>
      <c r="B224" s="65" t="s">
        <v>2523</v>
      </c>
      <c r="C224" s="134" t="s">
        <v>2522</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2524</v>
      </c>
      <c r="B225" s="65" t="s">
        <v>2525</v>
      </c>
      <c r="C225" s="134" t="s">
        <v>2524</v>
      </c>
      <c r="D225" s="192">
        <v>6220.59</v>
      </c>
      <c r="E225" s="192"/>
      <c r="F225" s="71">
        <f t="shared" si="1"/>
        <v>0</v>
      </c>
      <c r="G225" s="66"/>
      <c r="H225" s="66"/>
      <c r="I225" s="66"/>
      <c r="J225" s="66"/>
      <c r="K225" s="66"/>
      <c r="L225" s="66"/>
      <c r="M225" s="66"/>
      <c r="N225" s="66"/>
      <c r="O225" s="66"/>
      <c r="P225" s="66"/>
      <c r="Q225" s="66"/>
      <c r="R225" s="66"/>
      <c r="S225" s="66"/>
      <c r="T225" s="66"/>
      <c r="U225" s="66"/>
      <c r="V225" s="66"/>
      <c r="W225" s="66"/>
    </row>
    <row r="226" spans="1:23" ht="24" x14ac:dyDescent="0.2">
      <c r="A226" s="70" t="s">
        <v>2526</v>
      </c>
      <c r="B226" s="65" t="s">
        <v>2527</v>
      </c>
      <c r="C226" s="134" t="s">
        <v>2526</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2528</v>
      </c>
      <c r="B227" s="65" t="s">
        <v>2529</v>
      </c>
      <c r="C227" s="134" t="s">
        <v>2528</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2530</v>
      </c>
      <c r="B228" s="65" t="s">
        <v>2531</v>
      </c>
      <c r="C228" s="134" t="s">
        <v>2530</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2532</v>
      </c>
      <c r="B229" s="65" t="s">
        <v>2533</v>
      </c>
      <c r="C229" s="134" t="s">
        <v>2532</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2534</v>
      </c>
      <c r="B230" s="65" t="s">
        <v>2535</v>
      </c>
      <c r="C230" s="134" t="s">
        <v>2534</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2536</v>
      </c>
      <c r="B231" s="65" t="s">
        <v>2537</v>
      </c>
      <c r="C231" s="134" t="s">
        <v>2536</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2538</v>
      </c>
      <c r="B232" s="65" t="s">
        <v>2539</v>
      </c>
      <c r="C232" s="134" t="s">
        <v>2538</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2540</v>
      </c>
      <c r="B233" s="65" t="s">
        <v>2541</v>
      </c>
      <c r="C233" s="134" t="s">
        <v>2540</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2542</v>
      </c>
      <c r="B234" s="65" t="s">
        <v>2543</v>
      </c>
      <c r="C234" s="134" t="s">
        <v>2542</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2544</v>
      </c>
      <c r="B235" s="65" t="s">
        <v>2545</v>
      </c>
      <c r="C235" s="134" t="s">
        <v>2544</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2546</v>
      </c>
      <c r="B236" s="182" t="s">
        <v>2547</v>
      </c>
      <c r="C236" s="134" t="s">
        <v>2546</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2550</v>
      </c>
      <c r="B238" s="65" t="s">
        <v>2551</v>
      </c>
      <c r="C238" s="134" t="s">
        <v>2550</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2552</v>
      </c>
      <c r="B239" s="65" t="s">
        <v>2553</v>
      </c>
      <c r="C239" s="134" t="s">
        <v>2552</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2554</v>
      </c>
      <c r="C240" s="134" t="s">
        <v>2555</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2556</v>
      </c>
      <c r="C241" s="134" t="s">
        <v>2557</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2558</v>
      </c>
      <c r="C242" s="134" t="s">
        <v>2559</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2560</v>
      </c>
      <c r="C243" s="134" t="s">
        <v>2561</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2562</v>
      </c>
      <c r="C244" s="134" t="s">
        <v>2563</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2564</v>
      </c>
      <c r="C245" s="134" t="s">
        <v>2565</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2566</v>
      </c>
      <c r="C246" s="134" t="s">
        <v>2567</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2568</v>
      </c>
      <c r="B247" s="65" t="s">
        <v>2569</v>
      </c>
      <c r="C247" s="134" t="s">
        <v>2568</v>
      </c>
      <c r="D247" s="192">
        <v>2277.41</v>
      </c>
      <c r="E247" s="192">
        <v>4450.78</v>
      </c>
      <c r="F247" s="71">
        <f>IF(D247&gt;0,IF(E247/D247&gt;=100,"&gt;&gt;100",E247/D247*100),"-")</f>
        <v>195.4316526229357</v>
      </c>
      <c r="G247" s="66"/>
      <c r="H247" s="66"/>
      <c r="I247" s="66"/>
      <c r="J247" s="66"/>
      <c r="K247" s="66"/>
      <c r="L247" s="66"/>
      <c r="M247" s="66"/>
      <c r="N247" s="66"/>
      <c r="O247" s="66"/>
      <c r="P247" s="66"/>
      <c r="Q247" s="66"/>
      <c r="R247" s="66"/>
      <c r="S247" s="66"/>
      <c r="T247" s="66"/>
      <c r="U247" s="66"/>
      <c r="V247" s="66"/>
      <c r="W247" s="66"/>
    </row>
    <row r="248" spans="1:23" ht="24" x14ac:dyDescent="0.2">
      <c r="A248" s="70" t="s">
        <v>2570</v>
      </c>
      <c r="B248" s="65" t="s">
        <v>2571</v>
      </c>
      <c r="C248" s="134" t="s">
        <v>2570</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2572</v>
      </c>
      <c r="B249" s="65" t="s">
        <v>2573</v>
      </c>
      <c r="C249" s="134" t="s">
        <v>2572</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2574</v>
      </c>
      <c r="B250" s="65" t="s">
        <v>2575</v>
      </c>
      <c r="C250" s="134" t="s">
        <v>2574</v>
      </c>
      <c r="D250" s="192">
        <v>0</v>
      </c>
      <c r="E250" s="192"/>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2576</v>
      </c>
      <c r="B251" s="65" t="s">
        <v>2577</v>
      </c>
      <c r="C251" s="134" t="s">
        <v>2576</v>
      </c>
      <c r="D251" s="79">
        <f>+D252+D255-D264+D274+D291</f>
        <v>868462.89000000013</v>
      </c>
      <c r="E251" s="79">
        <f>+E252+E255-E264+E274+E291</f>
        <v>836444.12</v>
      </c>
      <c r="F251" s="71">
        <f t="shared" si="1"/>
        <v>96.313167739383772</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2578</v>
      </c>
      <c r="B252" s="65" t="s">
        <v>2579</v>
      </c>
      <c r="C252" s="134" t="s">
        <v>2578</v>
      </c>
      <c r="D252" s="79">
        <f>D253-D254</f>
        <v>948650.55</v>
      </c>
      <c r="E252" s="79">
        <f>E253-E254</f>
        <v>955327.65</v>
      </c>
      <c r="F252" s="71">
        <f t="shared" si="1"/>
        <v>100.70385243544106</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2580</v>
      </c>
      <c r="B253" s="65" t="s">
        <v>2581</v>
      </c>
      <c r="C253" s="134" t="s">
        <v>2580</v>
      </c>
      <c r="D253" s="192">
        <v>954871.14</v>
      </c>
      <c r="E253" s="192">
        <v>955327.65</v>
      </c>
      <c r="F253" s="71">
        <f t="shared" si="1"/>
        <v>100.04780854514044</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2582</v>
      </c>
      <c r="B254" s="65" t="s">
        <v>2583</v>
      </c>
      <c r="C254" s="134" t="s">
        <v>2582</v>
      </c>
      <c r="D254" s="192">
        <v>6220.59</v>
      </c>
      <c r="E254" s="192">
        <v>0</v>
      </c>
      <c r="F254" s="71">
        <f t="shared" si="1"/>
        <v>0</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2584</v>
      </c>
      <c r="B255" s="65" t="s">
        <v>2585</v>
      </c>
      <c r="C255" s="134" t="s">
        <v>2584</v>
      </c>
      <c r="D255" s="79">
        <f>D256-D260</f>
        <v>-86155.709999999992</v>
      </c>
      <c r="E255" s="79">
        <f>E256-E260</f>
        <v>-127448.66</v>
      </c>
      <c r="F255" s="71" t="str">
        <f t="shared" si="1"/>
        <v>-</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2586</v>
      </c>
      <c r="B256" s="65" t="s">
        <v>2587</v>
      </c>
      <c r="C256" s="134" t="s">
        <v>2586</v>
      </c>
      <c r="D256" s="79">
        <f>SUM(D257:D259)</f>
        <v>0</v>
      </c>
      <c r="E256" s="79">
        <f>SUM(E257:E259)</f>
        <v>0</v>
      </c>
      <c r="F256" s="71" t="str">
        <f t="shared" si="1"/>
        <v>-</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597</v>
      </c>
      <c r="B257" s="65" t="s">
        <v>2588</v>
      </c>
      <c r="C257" s="134" t="s">
        <v>597</v>
      </c>
      <c r="D257" s="192">
        <v>0</v>
      </c>
      <c r="E257" s="192">
        <v>0</v>
      </c>
      <c r="F257" s="71" t="str">
        <f t="shared" si="1"/>
        <v>-</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797</v>
      </c>
      <c r="B258" s="65" t="s">
        <v>2589</v>
      </c>
      <c r="C258" s="134" t="s">
        <v>797</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1232</v>
      </c>
      <c r="B259" s="65" t="s">
        <v>2590</v>
      </c>
      <c r="C259" s="134" t="s">
        <v>1232</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2591</v>
      </c>
      <c r="B260" s="65" t="s">
        <v>2592</v>
      </c>
      <c r="C260" s="134" t="s">
        <v>2591</v>
      </c>
      <c r="D260" s="79">
        <f>SUM(D261:D263)</f>
        <v>86155.709999999992</v>
      </c>
      <c r="E260" s="79">
        <f>SUM(E261:E263)</f>
        <v>127448.66</v>
      </c>
      <c r="F260" s="71">
        <f t="shared" si="1"/>
        <v>147.92828008729776</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599</v>
      </c>
      <c r="B261" s="65" t="s">
        <v>2593</v>
      </c>
      <c r="C261" s="134" t="s">
        <v>599</v>
      </c>
      <c r="D261" s="192">
        <v>47625.25</v>
      </c>
      <c r="E261" s="192">
        <v>74836.350000000006</v>
      </c>
      <c r="F261" s="71">
        <f t="shared" si="1"/>
        <v>157.1358680531861</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799</v>
      </c>
      <c r="B262" s="65" t="s">
        <v>2594</v>
      </c>
      <c r="C262" s="134" t="s">
        <v>799</v>
      </c>
      <c r="D262" s="192">
        <v>13647.98</v>
      </c>
      <c r="E262" s="192">
        <v>46391.72</v>
      </c>
      <c r="F262" s="71">
        <f t="shared" si="1"/>
        <v>339.91638323033885</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1234</v>
      </c>
      <c r="B263" s="65" t="s">
        <v>2595</v>
      </c>
      <c r="C263" s="134" t="s">
        <v>1234</v>
      </c>
      <c r="D263" s="192">
        <v>24882.48</v>
      </c>
      <c r="E263" s="192">
        <v>6220.59</v>
      </c>
      <c r="F263" s="71">
        <f t="shared" si="1"/>
        <v>24.999879433239773</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2596</v>
      </c>
      <c r="B264" s="65" t="s">
        <v>2597</v>
      </c>
      <c r="C264" s="134" t="s">
        <v>2596</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2598</v>
      </c>
      <c r="B265" s="65" t="s">
        <v>2599</v>
      </c>
      <c r="C265" s="134" t="s">
        <v>2598</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2600</v>
      </c>
      <c r="B266" s="65" t="s">
        <v>2601</v>
      </c>
      <c r="C266" s="134" t="s">
        <v>2600</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2602</v>
      </c>
      <c r="B267" s="65" t="s">
        <v>2603</v>
      </c>
      <c r="C267" s="134" t="s">
        <v>2602</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2604</v>
      </c>
      <c r="B268" s="65" t="s">
        <v>2605</v>
      </c>
      <c r="C268" s="134" t="s">
        <v>2604</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2606</v>
      </c>
      <c r="B269" s="65" t="s">
        <v>2607</v>
      </c>
      <c r="C269" s="134" t="s">
        <v>2606</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2608</v>
      </c>
      <c r="B270" s="65" t="s">
        <v>2609</v>
      </c>
      <c r="C270" s="134" t="s">
        <v>2608</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2610</v>
      </c>
      <c r="B271" s="65" t="s">
        <v>2611</v>
      </c>
      <c r="C271" s="134" t="s">
        <v>2610</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2612</v>
      </c>
      <c r="B272" s="65" t="s">
        <v>2613</v>
      </c>
      <c r="C272" s="134" t="s">
        <v>2612</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2614</v>
      </c>
      <c r="B273" s="65" t="s">
        <v>2615</v>
      </c>
      <c r="C273" s="134" t="s">
        <v>2614</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601</v>
      </c>
      <c r="B274" s="65" t="s">
        <v>2616</v>
      </c>
      <c r="C274" s="134" t="s">
        <v>601</v>
      </c>
      <c r="D274" s="79">
        <f>SUM(D275:D277)+SUM(D286:D290)</f>
        <v>5968.05</v>
      </c>
      <c r="E274" s="79">
        <f>SUM(E275:E277)+SUM(E286:E290)</f>
        <v>8565.1299999999992</v>
      </c>
      <c r="F274" s="71">
        <f t="shared" si="1"/>
        <v>143.51639145114399</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2617</v>
      </c>
      <c r="B275" s="65" t="s">
        <v>2618</v>
      </c>
      <c r="C275" s="134" t="s">
        <v>2617</v>
      </c>
      <c r="D275" s="192"/>
      <c r="E275" s="192"/>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2619</v>
      </c>
      <c r="B276" s="65" t="s">
        <v>2620</v>
      </c>
      <c r="C276" s="134" t="s">
        <v>2619</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2621</v>
      </c>
      <c r="B277" s="65" t="s">
        <v>2622</v>
      </c>
      <c r="C277" s="134" t="s">
        <v>2621</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2623</v>
      </c>
      <c r="B278" s="65" t="s">
        <v>2624</v>
      </c>
      <c r="C278" s="134" t="s">
        <v>2623</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2625</v>
      </c>
      <c r="B279" s="65" t="s">
        <v>2626</v>
      </c>
      <c r="C279" s="134" t="s">
        <v>2625</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2627</v>
      </c>
      <c r="B280" s="65" t="s">
        <v>2628</v>
      </c>
      <c r="C280" s="134" t="s">
        <v>2627</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2629</v>
      </c>
      <c r="B281" s="65" t="s">
        <v>2630</v>
      </c>
      <c r="C281" s="134" t="s">
        <v>2629</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2631</v>
      </c>
      <c r="B282" s="65" t="s">
        <v>2632</v>
      </c>
      <c r="C282" s="134" t="s">
        <v>2631</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2633</v>
      </c>
      <c r="B283" s="65" t="s">
        <v>2634</v>
      </c>
      <c r="C283" s="134" t="s">
        <v>2633</v>
      </c>
      <c r="D283" s="192"/>
      <c r="E283" s="192"/>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2635</v>
      </c>
      <c r="B284" s="65" t="s">
        <v>150</v>
      </c>
      <c r="C284" s="134" t="s">
        <v>2635</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2636</v>
      </c>
      <c r="B285" s="65" t="s">
        <v>2637</v>
      </c>
      <c r="C285" s="134" t="s">
        <v>2636</v>
      </c>
      <c r="D285" s="192"/>
      <c r="E285" s="192"/>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2638</v>
      </c>
      <c r="B286" s="65" t="s">
        <v>2639</v>
      </c>
      <c r="C286" s="134" t="s">
        <v>2638</v>
      </c>
      <c r="D286" s="192"/>
      <c r="E286" s="192"/>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2640</v>
      </c>
      <c r="B287" s="65" t="s">
        <v>2641</v>
      </c>
      <c r="C287" s="134" t="s">
        <v>2640</v>
      </c>
      <c r="D287" s="192"/>
      <c r="E287" s="192"/>
      <c r="F287" s="71" t="str">
        <f t="shared" si="39"/>
        <v>-</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2642</v>
      </c>
      <c r="B288" s="65" t="s">
        <v>2643</v>
      </c>
      <c r="C288" s="134" t="s">
        <v>2642</v>
      </c>
      <c r="D288" s="192">
        <v>5968.05</v>
      </c>
      <c r="E288" s="192">
        <v>8565.1299999999992</v>
      </c>
      <c r="F288" s="71">
        <f t="shared" si="39"/>
        <v>143.51639145114399</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2644</v>
      </c>
      <c r="B289" s="65" t="s">
        <v>2645</v>
      </c>
      <c r="C289" s="134" t="s">
        <v>2644</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2646</v>
      </c>
      <c r="B290" s="65" t="s">
        <v>2647</v>
      </c>
      <c r="C290" s="134" t="s">
        <v>2646</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801</v>
      </c>
      <c r="B291" s="65" t="s">
        <v>2648</v>
      </c>
      <c r="C291" s="134" t="s">
        <v>801</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2649</v>
      </c>
      <c r="B292" s="65" t="s">
        <v>2650</v>
      </c>
      <c r="C292" s="134" t="s">
        <v>2649</v>
      </c>
      <c r="D292" s="192"/>
      <c r="E292" s="192"/>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2651</v>
      </c>
      <c r="B293" s="65" t="s">
        <v>2652</v>
      </c>
      <c r="C293" s="134" t="s">
        <v>2651</v>
      </c>
      <c r="D293" s="192"/>
      <c r="E293" s="192"/>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2653</v>
      </c>
      <c r="B294" s="65" t="s">
        <v>2654</v>
      </c>
      <c r="C294" s="134" t="s">
        <v>2653</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2655</v>
      </c>
      <c r="B295" s="65" t="s">
        <v>2656</v>
      </c>
      <c r="C295" s="134" t="s">
        <v>2655</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2659</v>
      </c>
      <c r="B297" s="65" t="s">
        <v>2660</v>
      </c>
      <c r="C297" s="134" t="s">
        <v>2659</v>
      </c>
      <c r="D297" s="79">
        <f t="shared" ref="D297:E297" si="42">D298</f>
        <v>0</v>
      </c>
      <c r="E297" s="79">
        <f t="shared" si="42"/>
        <v>0</v>
      </c>
      <c r="F297" s="71" t="str">
        <f t="shared" si="1"/>
        <v>-</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2661</v>
      </c>
      <c r="B298" s="74" t="s">
        <v>2662</v>
      </c>
      <c r="C298" s="134" t="s">
        <v>2661</v>
      </c>
      <c r="D298" s="193">
        <v>0</v>
      </c>
      <c r="E298" s="193">
        <v>0</v>
      </c>
      <c r="F298" s="75" t="str">
        <f t="shared" si="1"/>
        <v>-</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1253</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2664</v>
      </c>
      <c r="C300" s="134" t="s">
        <v>2665</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2663</v>
      </c>
      <c r="B301" s="65" t="s">
        <v>2666</v>
      </c>
      <c r="C301" s="134" t="s">
        <v>2667</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2669</v>
      </c>
      <c r="C302" s="134" t="s">
        <v>2670</v>
      </c>
      <c r="D302" s="192">
        <v>0</v>
      </c>
      <c r="E302" s="192">
        <v>2260.35</v>
      </c>
      <c r="F302" s="71" t="str">
        <f t="shared" si="43"/>
        <v>-</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2671</v>
      </c>
      <c r="C303" s="134" t="s">
        <v>2672</v>
      </c>
      <c r="D303" s="192">
        <v>24909.360000000001</v>
      </c>
      <c r="E303" s="192">
        <v>26243.37</v>
      </c>
      <c r="F303" s="71">
        <f t="shared" si="43"/>
        <v>105.35545674397093</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2668</v>
      </c>
      <c r="B304" s="65" t="s">
        <v>2673</v>
      </c>
      <c r="C304" s="134" t="s">
        <v>2674</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2676</v>
      </c>
      <c r="C305" s="134" t="s">
        <v>2677</v>
      </c>
      <c r="D305" s="192">
        <v>0</v>
      </c>
      <c r="E305" s="192"/>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2675</v>
      </c>
      <c r="B306" s="65" t="s">
        <v>2678</v>
      </c>
      <c r="C306" s="134" t="s">
        <v>2679</v>
      </c>
      <c r="D306" s="192">
        <v>0</v>
      </c>
      <c r="E306" s="192"/>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2675</v>
      </c>
      <c r="B307" s="65" t="s">
        <v>2680</v>
      </c>
      <c r="C307" s="134" t="s">
        <v>2681</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2682</v>
      </c>
      <c r="B308" s="65" t="s">
        <v>2683</v>
      </c>
      <c r="C308" s="134" t="s">
        <v>2682</v>
      </c>
      <c r="D308" s="192">
        <v>3151.86</v>
      </c>
      <c r="E308" s="192">
        <v>7048.72</v>
      </c>
      <c r="F308" s="71">
        <f t="shared" si="43"/>
        <v>223.63683666152684</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2684</v>
      </c>
      <c r="B309" s="65" t="s">
        <v>2685</v>
      </c>
      <c r="C309" s="134" t="s">
        <v>2684</v>
      </c>
      <c r="D309" s="192">
        <v>0</v>
      </c>
      <c r="E309" s="192"/>
      <c r="F309" s="71" t="str">
        <f t="shared" si="43"/>
        <v>-</v>
      </c>
      <c r="G309" s="66"/>
      <c r="H309" s="66"/>
      <c r="I309" s="66"/>
      <c r="J309" s="66"/>
      <c r="K309" s="66"/>
      <c r="L309" s="66"/>
      <c r="M309" s="66"/>
      <c r="N309" s="66"/>
      <c r="O309" s="66"/>
      <c r="P309" s="66"/>
      <c r="Q309" s="66"/>
      <c r="R309" s="66"/>
      <c r="S309" s="66"/>
      <c r="T309" s="66"/>
      <c r="U309" s="66"/>
      <c r="V309" s="66"/>
      <c r="W309" s="66"/>
    </row>
    <row r="310" spans="1:23" ht="24" x14ac:dyDescent="0.2">
      <c r="A310" s="70" t="s">
        <v>2686</v>
      </c>
      <c r="B310" s="65" t="s">
        <v>2687</v>
      </c>
      <c r="C310" s="134" t="s">
        <v>2686</v>
      </c>
      <c r="D310" s="192">
        <v>0</v>
      </c>
      <c r="E310" s="192"/>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2688</v>
      </c>
      <c r="B311" s="65" t="s">
        <v>2689</v>
      </c>
      <c r="C311" s="134" t="s">
        <v>2688</v>
      </c>
      <c r="D311" s="192">
        <v>90.63</v>
      </c>
      <c r="E311" s="192">
        <v>26.66</v>
      </c>
      <c r="F311" s="71">
        <f t="shared" si="43"/>
        <v>29.416308065761893</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2690</v>
      </c>
      <c r="B312" s="65" t="s">
        <v>2691</v>
      </c>
      <c r="C312" s="134" t="s">
        <v>2690</v>
      </c>
      <c r="D312" s="192">
        <v>0</v>
      </c>
      <c r="E312" s="192"/>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2692</v>
      </c>
      <c r="B313" s="65" t="s">
        <v>2693</v>
      </c>
      <c r="C313" s="134" t="s">
        <v>2692</v>
      </c>
      <c r="D313" s="192">
        <v>0</v>
      </c>
      <c r="E313" s="192"/>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2694</v>
      </c>
      <c r="B314" s="65" t="s">
        <v>2695</v>
      </c>
      <c r="C314" s="134" t="s">
        <v>2694</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2696</v>
      </c>
      <c r="B315" s="65" t="s">
        <v>2697</v>
      </c>
      <c r="C315" s="134" t="s">
        <v>2696</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2698</v>
      </c>
      <c r="B316" s="65" t="s">
        <v>2699</v>
      </c>
      <c r="C316" s="134" t="s">
        <v>2698</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2700</v>
      </c>
      <c r="B317" s="65" t="s">
        <v>2701</v>
      </c>
      <c r="C317" s="134" t="s">
        <v>2700</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2702</v>
      </c>
      <c r="B318" s="65" t="s">
        <v>2703</v>
      </c>
      <c r="C318" s="134" t="s">
        <v>2702</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2704</v>
      </c>
      <c r="B319" s="65" t="s">
        <v>2705</v>
      </c>
      <c r="C319" s="134" t="s">
        <v>2704</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2706</v>
      </c>
      <c r="B320" s="65" t="s">
        <v>2707</v>
      </c>
      <c r="C320" s="134" t="s">
        <v>2706</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2708</v>
      </c>
      <c r="B321" s="65" t="s">
        <v>2709</v>
      </c>
      <c r="C321" s="134" t="s">
        <v>2708</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2710</v>
      </c>
      <c r="B322" s="65" t="s">
        <v>2711</v>
      </c>
      <c r="C322" s="134" t="s">
        <v>2710</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2712</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2713</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2714</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2715</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2716</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2717</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2718</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2719</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2720</v>
      </c>
      <c r="B331" s="65" t="s">
        <v>2721</v>
      </c>
      <c r="C331" s="134" t="s">
        <v>2720</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2722</v>
      </c>
      <c r="B332" s="65" t="s">
        <v>2723</v>
      </c>
      <c r="C332" s="134" t="s">
        <v>2722</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2724</v>
      </c>
      <c r="B333" s="65" t="s">
        <v>2725</v>
      </c>
      <c r="C333" s="134" t="s">
        <v>2724</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2726</v>
      </c>
      <c r="B334" s="65" t="s">
        <v>2727</v>
      </c>
      <c r="C334" s="134" t="s">
        <v>2726</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2728</v>
      </c>
      <c r="B335" s="65" t="s">
        <v>2729</v>
      </c>
      <c r="C335" s="134" t="s">
        <v>2728</v>
      </c>
      <c r="D335" s="192">
        <v>17302.8</v>
      </c>
      <c r="E335" s="192">
        <v>17681.03</v>
      </c>
      <c r="F335" s="71">
        <f t="shared" si="43"/>
        <v>102.1859467831796</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2731</v>
      </c>
      <c r="C336" s="134" t="s">
        <v>2732</v>
      </c>
      <c r="D336" s="192">
        <v>0</v>
      </c>
      <c r="E336" s="192">
        <v>0</v>
      </c>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2730</v>
      </c>
      <c r="B337" s="65" t="s">
        <v>2733</v>
      </c>
      <c r="C337" s="134" t="s">
        <v>2734</v>
      </c>
      <c r="D337" s="192">
        <v>105052.05</v>
      </c>
      <c r="E337" s="192">
        <v>127670.8</v>
      </c>
      <c r="F337" s="71">
        <f t="shared" si="43"/>
        <v>121.53099344563006</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2736</v>
      </c>
      <c r="C338" s="134" t="s">
        <v>2737</v>
      </c>
      <c r="D338" s="192">
        <v>0</v>
      </c>
      <c r="E338" s="192">
        <v>2260.73</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2735</v>
      </c>
      <c r="B339" s="65" t="s">
        <v>2738</v>
      </c>
      <c r="C339" s="134" t="s">
        <v>2739</v>
      </c>
      <c r="D339" s="192">
        <v>964.35</v>
      </c>
      <c r="E339" s="192">
        <v>20688.830000000002</v>
      </c>
      <c r="F339" s="71">
        <f t="shared" si="43"/>
        <v>2145.3652719448337</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2741</v>
      </c>
      <c r="C340" s="134" t="s">
        <v>2742</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2740</v>
      </c>
      <c r="B341" s="65" t="s">
        <v>2743</v>
      </c>
      <c r="C341" s="134" t="s">
        <v>2744</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2746</v>
      </c>
      <c r="C342" s="134" t="s">
        <v>2747</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2745</v>
      </c>
      <c r="B343" s="65" t="s">
        <v>2748</v>
      </c>
      <c r="C343" s="134" t="s">
        <v>2749</v>
      </c>
      <c r="D343" s="192">
        <v>6220.59</v>
      </c>
      <c r="E343" s="192"/>
      <c r="F343" s="71">
        <f t="shared" si="43"/>
        <v>0</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2750</v>
      </c>
      <c r="C344" s="134" t="s">
        <v>2751</v>
      </c>
      <c r="D344" s="192">
        <v>0</v>
      </c>
      <c r="E344" s="192"/>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2752</v>
      </c>
      <c r="B345" s="182" t="s">
        <v>2753</v>
      </c>
      <c r="C345" s="134" t="s">
        <v>2752</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2754</v>
      </c>
      <c r="C346" s="134" t="s">
        <v>2755</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2756</v>
      </c>
      <c r="C347" s="134" t="s">
        <v>2757</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1954</v>
      </c>
      <c r="B348" s="182" t="s">
        <v>1955</v>
      </c>
      <c r="C348" s="134" t="s">
        <v>1954</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2758</v>
      </c>
      <c r="C349" s="134" t="s">
        <v>2759</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2760</v>
      </c>
      <c r="C350" s="134" t="s">
        <v>2761</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2762</v>
      </c>
      <c r="B351" s="182" t="s">
        <v>2763</v>
      </c>
      <c r="C351" s="134" t="s">
        <v>2762</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2764</v>
      </c>
      <c r="C352" s="134" t="s">
        <v>2765</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2766</v>
      </c>
      <c r="C353" s="134" t="s">
        <v>2767</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1956</v>
      </c>
      <c r="B354" s="182" t="s">
        <v>1957</v>
      </c>
      <c r="C354" s="134" t="s">
        <v>1956</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1958</v>
      </c>
      <c r="C355" s="134" t="s">
        <v>1959</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1960</v>
      </c>
      <c r="B356" s="182" t="s">
        <v>1961</v>
      </c>
      <c r="C356" s="134" t="s">
        <v>1960</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2768</v>
      </c>
      <c r="C357" s="134" t="s">
        <v>2769</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2770</v>
      </c>
      <c r="C358" s="134" t="s">
        <v>2771</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1965</v>
      </c>
      <c r="B359" s="182" t="s">
        <v>1966</v>
      </c>
      <c r="C359" s="134" t="s">
        <v>1965</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2772</v>
      </c>
      <c r="C360" s="134" t="s">
        <v>2773</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1967</v>
      </c>
      <c r="C361" s="134" t="s">
        <v>1968</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2774</v>
      </c>
      <c r="C362" s="134" t="s">
        <v>2775</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2776</v>
      </c>
      <c r="C363" s="134" t="s">
        <v>2777</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2778</v>
      </c>
      <c r="C364" s="134" t="s">
        <v>2779</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2780</v>
      </c>
      <c r="B365" s="182" t="s">
        <v>2781</v>
      </c>
      <c r="C365" s="134" t="s">
        <v>2780</v>
      </c>
      <c r="D365" s="192"/>
      <c r="E365" s="192"/>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2782</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2783</v>
      </c>
      <c r="C367" s="134">
        <v>27212</v>
      </c>
      <c r="D367" s="192"/>
      <c r="E367" s="192"/>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2784</v>
      </c>
      <c r="C368" s="134">
        <v>27311</v>
      </c>
      <c r="D368" s="192"/>
      <c r="E368" s="192"/>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2785</v>
      </c>
      <c r="B369" s="182" t="s">
        <v>2786</v>
      </c>
      <c r="C369" s="134" t="s">
        <v>2785</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2787</v>
      </c>
      <c r="C370" s="134">
        <v>27511</v>
      </c>
      <c r="D370" s="192"/>
      <c r="E370" s="192"/>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2788</v>
      </c>
      <c r="C371" s="134">
        <v>27521</v>
      </c>
      <c r="D371" s="192"/>
      <c r="E371" s="192"/>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2789</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2790</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2791</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2792</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2793</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2794</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2795</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2796</v>
      </c>
      <c r="C379" s="134">
        <v>27611</v>
      </c>
      <c r="D379" s="192">
        <v>201.51</v>
      </c>
      <c r="E379" s="192">
        <v>521.29999999999995</v>
      </c>
      <c r="F379" s="71">
        <f t="shared" si="44"/>
        <v>258.69683886655753</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2797</v>
      </c>
      <c r="C380" s="134">
        <v>27612</v>
      </c>
      <c r="D380" s="192">
        <v>2075.9</v>
      </c>
      <c r="E380" s="192">
        <v>3929.48</v>
      </c>
      <c r="F380" s="71">
        <f t="shared" si="44"/>
        <v>189.29042824798881</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2798</v>
      </c>
      <c r="B381" s="65" t="s">
        <v>2799</v>
      </c>
      <c r="C381" s="134" t="s">
        <v>2798</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2810</v>
      </c>
      <c r="B387" s="182" t="s">
        <v>2811</v>
      </c>
      <c r="C387" s="134" t="s">
        <v>2810</v>
      </c>
      <c r="D387" s="192"/>
      <c r="E387" s="192"/>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2812</v>
      </c>
      <c r="B388" s="182" t="s">
        <v>2813</v>
      </c>
      <c r="C388" s="134" t="s">
        <v>2812</v>
      </c>
      <c r="D388" s="192"/>
      <c r="E388" s="192"/>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2814</v>
      </c>
      <c r="B389" s="182" t="s">
        <v>2815</v>
      </c>
      <c r="C389" s="134" t="s">
        <v>2814</v>
      </c>
      <c r="D389" s="192"/>
      <c r="E389" s="192"/>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2816</v>
      </c>
      <c r="B390" s="182" t="s">
        <v>2817</v>
      </c>
      <c r="C390" s="134" t="s">
        <v>2816</v>
      </c>
      <c r="D390" s="192"/>
      <c r="E390" s="192"/>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2818</v>
      </c>
      <c r="B391" s="286" t="s">
        <v>2819</v>
      </c>
      <c r="C391" s="287" t="s">
        <v>2818</v>
      </c>
      <c r="D391" s="288"/>
      <c r="E391" s="288"/>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2820</v>
      </c>
      <c r="B392" s="286" t="s">
        <v>2821</v>
      </c>
      <c r="C392" s="287" t="s">
        <v>2820</v>
      </c>
      <c r="D392" s="288"/>
      <c r="E392" s="288"/>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2822</v>
      </c>
      <c r="B393" s="286" t="s">
        <v>2823</v>
      </c>
      <c r="C393" s="287" t="s">
        <v>2822</v>
      </c>
      <c r="D393" s="288"/>
      <c r="E393" s="288"/>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2824</v>
      </c>
      <c r="B394" s="286" t="s">
        <v>2825</v>
      </c>
      <c r="C394" s="287" t="s">
        <v>2824</v>
      </c>
      <c r="D394" s="288"/>
      <c r="E394" s="288"/>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2826</v>
      </c>
      <c r="B395" s="286" t="s">
        <v>2827</v>
      </c>
      <c r="C395" s="287" t="s">
        <v>2826</v>
      </c>
      <c r="D395" s="288"/>
      <c r="E395" s="288"/>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2828</v>
      </c>
      <c r="B396" s="286" t="s">
        <v>2829</v>
      </c>
      <c r="C396" s="287" t="s">
        <v>2828</v>
      </c>
      <c r="D396" s="288"/>
      <c r="E396" s="288"/>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2830</v>
      </c>
      <c r="B397" s="86" t="s">
        <v>2831</v>
      </c>
      <c r="C397" s="255" t="s">
        <v>2830</v>
      </c>
      <c r="D397" s="193"/>
      <c r="E397" s="284"/>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E30" sqref="E30"/>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2832</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2833</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2135</v>
      </c>
      <c r="B5" s="142" t="s">
        <v>2834</v>
      </c>
      <c r="C5" s="138" t="s">
        <v>2135</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2137</v>
      </c>
      <c r="B6" s="183" t="s">
        <v>2835</v>
      </c>
      <c r="C6" s="139" t="s">
        <v>2137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v>0</v>
      </c>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2139</v>
      </c>
      <c r="B10" s="64" t="s">
        <v>2842</v>
      </c>
      <c r="C10" s="139" t="s">
        <v>2139</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2143</v>
      </c>
      <c r="B22" s="64" t="s">
        <v>2865</v>
      </c>
      <c r="C22" s="139" t="s">
        <v>2143</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2198</v>
      </c>
      <c r="B28" s="64" t="s">
        <v>2876</v>
      </c>
      <c r="C28" s="139" t="s">
        <v>2198</v>
      </c>
      <c r="D28" s="60">
        <f t="shared" ref="D28:E28" si="6">SUM(D29:D34)</f>
        <v>1170736.1399999999</v>
      </c>
      <c r="E28" s="60">
        <f t="shared" si="6"/>
        <v>1527128.34</v>
      </c>
      <c r="F28" s="45">
        <f t="shared" si="1"/>
        <v>130.44171849004337</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v>1170736.1399999999</v>
      </c>
      <c r="E30" s="194">
        <v>1527128.34</v>
      </c>
      <c r="F30" s="45">
        <f t="shared" si="1"/>
        <v>130.44171849004337</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2200</v>
      </c>
      <c r="B35" s="64" t="s">
        <v>2889</v>
      </c>
      <c r="C35" s="139" t="s">
        <v>2200</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2202</v>
      </c>
      <c r="B36" s="64" t="s">
        <v>2890</v>
      </c>
      <c r="C36" s="139" t="s">
        <v>2202</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2204</v>
      </c>
      <c r="B39" s="64" t="s">
        <v>2895</v>
      </c>
      <c r="C39" s="139" t="s">
        <v>2204</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2206</v>
      </c>
      <c r="B74" s="64" t="s">
        <v>2964</v>
      </c>
      <c r="C74" s="139" t="s">
        <v>2206</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2208</v>
      </c>
      <c r="B75" s="64" t="s">
        <v>2965</v>
      </c>
      <c r="C75" s="139" t="s">
        <v>2208</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2210</v>
      </c>
      <c r="B76" s="64" t="s">
        <v>2966</v>
      </c>
      <c r="C76" s="139" t="s">
        <v>2210</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2212</v>
      </c>
      <c r="B77" s="64" t="s">
        <v>2967</v>
      </c>
      <c r="C77" s="139" t="s">
        <v>2212</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2214</v>
      </c>
      <c r="B78" s="64" t="s">
        <v>2968</v>
      </c>
      <c r="C78" s="139" t="s">
        <v>2214</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2216</v>
      </c>
      <c r="B79" s="64" t="s">
        <v>2969</v>
      </c>
      <c r="C79" s="139" t="s">
        <v>2216</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2218</v>
      </c>
      <c r="B80" s="64" t="s">
        <v>2970</v>
      </c>
      <c r="C80" s="139" t="s">
        <v>2218</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2220</v>
      </c>
      <c r="B81" s="64" t="s">
        <v>2971</v>
      </c>
      <c r="C81" s="139" t="s">
        <v>2220</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2222</v>
      </c>
      <c r="B82" s="64" t="s">
        <v>2972</v>
      </c>
      <c r="C82" s="139" t="s">
        <v>2222</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2224</v>
      </c>
      <c r="B83" s="64" t="s">
        <v>2973</v>
      </c>
      <c r="C83" s="139" t="s">
        <v>2224</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2226</v>
      </c>
      <c r="B84" s="64" t="s">
        <v>2974</v>
      </c>
      <c r="C84" s="139" t="s">
        <v>2226</v>
      </c>
      <c r="D84" s="194">
        <v>0</v>
      </c>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2228</v>
      </c>
      <c r="B85" s="64" t="s">
        <v>2975</v>
      </c>
      <c r="C85" s="139" t="s">
        <v>2228</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2230</v>
      </c>
      <c r="B86" s="64" t="s">
        <v>2976</v>
      </c>
      <c r="C86" s="139" t="s">
        <v>2230</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2232</v>
      </c>
      <c r="B87" s="64" t="s">
        <v>2977</v>
      </c>
      <c r="C87" s="139" t="s">
        <v>2232</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1607</v>
      </c>
      <c r="C91" s="139" t="s">
        <v>2984</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v>0</v>
      </c>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v>0</v>
      </c>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v>0</v>
      </c>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v>0</v>
      </c>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v>0</v>
      </c>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v>0</v>
      </c>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1634</v>
      </c>
      <c r="C137" s="139" t="s">
        <v>3075</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1170736.1399999999</v>
      </c>
      <c r="E141" s="81">
        <f t="shared" si="28"/>
        <v>1527128.34</v>
      </c>
      <c r="F141" s="61">
        <f t="shared" si="1"/>
        <v>130.44171849004337</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E9" sqref="E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3084</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83673.119999999995</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83673.119999999995</v>
      </c>
      <c r="F6" s="31"/>
      <c r="G6" s="31"/>
      <c r="H6" s="31"/>
      <c r="I6" s="31"/>
      <c r="J6" s="31"/>
      <c r="K6" s="31"/>
      <c r="L6" s="31"/>
      <c r="M6" s="31"/>
      <c r="N6" s="31"/>
      <c r="O6" s="31"/>
      <c r="P6" s="31"/>
      <c r="Q6" s="31"/>
      <c r="R6" s="31"/>
      <c r="S6" s="31"/>
      <c r="T6" s="31"/>
      <c r="U6" s="31"/>
    </row>
    <row r="7" spans="1:24" ht="12.75" x14ac:dyDescent="0.2">
      <c r="A7" s="161" t="s">
        <v>581</v>
      </c>
      <c r="B7" s="85" t="s">
        <v>3089</v>
      </c>
      <c r="C7" s="134" t="s">
        <v>3090</v>
      </c>
      <c r="D7" s="60">
        <f t="shared" ref="D7:E7" si="2">SUM(D8:D13)</f>
        <v>0</v>
      </c>
      <c r="E7" s="83">
        <f t="shared" si="2"/>
        <v>83673.119999999995</v>
      </c>
      <c r="F7" s="31"/>
      <c r="G7" s="31"/>
      <c r="H7" s="31"/>
      <c r="I7" s="31"/>
      <c r="J7" s="31"/>
      <c r="K7" s="31"/>
      <c r="L7" s="31"/>
      <c r="M7" s="31"/>
      <c r="N7" s="31"/>
      <c r="O7" s="31"/>
      <c r="P7" s="31"/>
      <c r="Q7" s="31"/>
      <c r="R7" s="31"/>
      <c r="S7" s="31"/>
      <c r="T7" s="31"/>
      <c r="U7" s="31"/>
    </row>
    <row r="8" spans="1:24" ht="13.5" customHeight="1" x14ac:dyDescent="0.2">
      <c r="A8" s="161" t="s">
        <v>581</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3093</v>
      </c>
      <c r="C9" s="134" t="s">
        <v>3094</v>
      </c>
      <c r="D9" s="194"/>
      <c r="E9" s="195">
        <v>83673.119999999995</v>
      </c>
      <c r="F9" s="31"/>
      <c r="G9" s="31"/>
      <c r="H9" s="31"/>
      <c r="I9" s="31"/>
      <c r="J9" s="31"/>
      <c r="K9" s="31"/>
      <c r="L9" s="31"/>
      <c r="M9" s="31"/>
      <c r="N9" s="31"/>
      <c r="O9" s="31"/>
      <c r="P9" s="31"/>
      <c r="Q9" s="31"/>
      <c r="R9" s="31"/>
      <c r="S9" s="31"/>
      <c r="T9" s="31"/>
      <c r="U9" s="31"/>
    </row>
    <row r="10" spans="1:24" ht="13.5" customHeight="1" x14ac:dyDescent="0.2">
      <c r="A10" s="161" t="s">
        <v>581</v>
      </c>
      <c r="B10" s="85" t="s">
        <v>2199</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2199</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9" zoomScaleNormal="100" workbookViewId="0">
      <selection activeCell="D93" sqref="D93"/>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3154</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47"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114514.4</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1582143.4000000001</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v>13534.21</v>
      </c>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1488348.6900000002</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1243170.6000000001</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205674.05</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85.96</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v>39418.080000000002</v>
      </c>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80260.5</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1541586.6600000001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v>10237.959999999999</v>
      </c>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1466852.82</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1227043.3899999999</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205383.86</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126</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v>34299.57</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58275.29</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6220.59</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v>6220.59</v>
      </c>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155071.1399999999</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2260.73</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2260.73</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v>2260.73</v>
      </c>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152810.40999999997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v>5573.66</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126547.92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v>20688.830000000002</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332"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3154</v>
      </c>
      <c r="B1" s="382"/>
      <c r="C1" s="382"/>
      <c r="D1" s="382"/>
      <c r="E1" s="51" t="s">
        <v>3301</v>
      </c>
      <c r="F1" s="51"/>
      <c r="G1" s="51"/>
      <c r="H1" s="51"/>
      <c r="I1" s="51"/>
      <c r="J1" s="51"/>
      <c r="K1" s="51"/>
      <c r="L1" s="51"/>
      <c r="M1" s="51"/>
      <c r="N1" s="51"/>
      <c r="O1" s="51"/>
      <c r="P1" s="51"/>
    </row>
    <row r="2" spans="1:17" ht="37.5" customHeight="1" x14ac:dyDescent="0.2">
      <c r="A2" s="384" t="s">
        <v>3302</v>
      </c>
      <c r="B2" s="382"/>
      <c r="C2" s="382"/>
      <c r="D2" s="382"/>
      <c r="E2" s="50" t="s">
        <v>3302</v>
      </c>
      <c r="F2" s="50" t="s">
        <v>3303</v>
      </c>
      <c r="G2" s="50" t="s">
        <v>3304</v>
      </c>
      <c r="H2" s="50" t="s">
        <v>3304</v>
      </c>
      <c r="I2" s="50" t="s">
        <v>3305</v>
      </c>
      <c r="J2" s="50" t="s">
        <v>1976</v>
      </c>
      <c r="K2" s="50" t="s">
        <v>3306</v>
      </c>
      <c r="L2" s="50" t="s">
        <v>1981</v>
      </c>
      <c r="M2" s="50" t="s">
        <v>3307</v>
      </c>
      <c r="N2" s="50" t="s">
        <v>3308</v>
      </c>
      <c r="O2" s="50" t="s">
        <v>3309</v>
      </c>
      <c r="Q2" s="301"/>
    </row>
    <row r="3" spans="1:17" ht="29.25" customHeight="1" x14ac:dyDescent="0.2">
      <c r="A3" s="97" t="s">
        <v>3310</v>
      </c>
      <c r="B3" s="98" t="s">
        <v>3311</v>
      </c>
      <c r="C3" s="99" t="s">
        <v>3312</v>
      </c>
      <c r="D3" s="95"/>
      <c r="E3" s="96">
        <f>E4+E14+E23+E298+E342+E345+E347</f>
        <v>0</v>
      </c>
      <c r="F3" s="96">
        <f>F4+F14+F23+F298+F342+F345+F347</f>
        <v>3</v>
      </c>
      <c r="G3" s="96">
        <f>IF(RefStr!C13&lt;&gt;"",INT(VALUE(MID(RefStr!C13,1,4))),0)</f>
        <v>2025</v>
      </c>
      <c r="H3" s="100">
        <f>IF(RefStr!C13&lt;&gt;"",INT(VALUE(MID(RefStr!C13,6,2))),0)</f>
        <v>12</v>
      </c>
      <c r="I3" s="101">
        <f>RefStr!C10*1</f>
        <v>31</v>
      </c>
      <c r="J3" s="102" t="str">
        <f>RefStr!H7</f>
        <v>DA</v>
      </c>
      <c r="K3" s="100" t="str">
        <f>RefStr!H9</f>
        <v>DA</v>
      </c>
      <c r="L3" s="100" t="str">
        <f>RefStr!H10</f>
        <v>DA</v>
      </c>
      <c r="M3" s="100" t="str">
        <f>RefStr!H8</f>
        <v>DA</v>
      </c>
      <c r="N3" s="100" t="str">
        <f>RefStr!H11</f>
        <v>DA</v>
      </c>
      <c r="O3" s="103">
        <f>RefStr!C6</f>
        <v>29033</v>
      </c>
      <c r="P3" s="51"/>
    </row>
    <row r="4" spans="1:17" ht="19.5" customHeight="1" x14ac:dyDescent="0.2">
      <c r="A4" s="388" t="s">
        <v>3313</v>
      </c>
      <c r="B4" s="389"/>
      <c r="C4" s="390"/>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3326</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3335</v>
      </c>
      <c r="B23" s="386"/>
      <c r="C23" s="387"/>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3558</v>
      </c>
      <c r="D246" s="95"/>
      <c r="E246" s="51">
        <f t="shared" si="17"/>
        <v>0</v>
      </c>
      <c r="F246" s="51">
        <f t="shared" si="18"/>
        <v>1</v>
      </c>
      <c r="G246" s="51"/>
      <c r="H246" s="51"/>
      <c r="I246" s="51"/>
      <c r="J246" s="51"/>
      <c r="K246" s="51"/>
      <c r="L246" s="51">
        <f>IF(AND('PR-RAS'!D220&gt;0,'PR-RAS'!D776=0),1,0)</f>
        <v>0</v>
      </c>
      <c r="M246" s="51">
        <f>IF(AND('PR-RAS'!E220&gt;0,'PR-RAS'!E776=0),1,0)</f>
        <v>1</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3605</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1979</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1982</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1981</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3654</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3655</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Matea Kotarski Kranjčec</cp:lastModifiedBy>
  <cp:lastPrinted>2026-01-27T09:38:52Z</cp:lastPrinted>
  <dcterms:created xsi:type="dcterms:W3CDTF">2022-04-01T05:14:30Z</dcterms:created>
  <dcterms:modified xsi:type="dcterms:W3CDTF">2026-01-27T09:38:58Z</dcterms:modified>
</cp:coreProperties>
</file>